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<sst xmlns="http://schemas.openxmlformats.org/spreadsheetml/2006/main" count="1029" uniqueCount="946">
  <si>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</si>
  <si>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</si>
  <si>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</si>
  <si>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</si>
  <si>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</si>
  <si>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</si>
  <si>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</si>
  <si>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</si>
  <si>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</si>
  <si>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</si>
  <si>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</si>
  <si>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</si>
  <si>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</si>
  <si>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</si>
  <si>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</si>
  <si>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</si>
  <si>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</si>
  <si>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</si>
  <si>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</si>
  <si>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</si>
  <si>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</si>
  <si>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</si>
  <si>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</si>
  <si>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</si>
  <si>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</si>
  <si>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</si>
  <si>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</si>
  <si>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</si>
  <si>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</si>
  <si>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</si>
  <si>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</si>
  <si>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</si>
  <si>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</si>
  <si>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</si>
  <si>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</si>
  <si>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</si>
  <si>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</si>
  <si>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</si>
  <si>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</si>
  <si>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</si>
  <si>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</si>
  <si>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</si>
  <si>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</si>
  <si>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</si>
  <si>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</si>
  <si>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</si>
  <si>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</si>
  <si>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</si>
  <si>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</si>
  <si>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</si>
  <si>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</si>
  <si>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</si>
  <si>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</si>
  <si>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</si>
  <si>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</si>
  <si>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</si>
  <si>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</si>
  <si>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</si>
  <si>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</si>
  <si>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</si>
  <si>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</si>
  <si>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</si>
  <si>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</si>
  <si>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</si>
  <si>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</si>
  <si>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</si>
  <si>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</si>
  <si>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</si>
  <si>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</si>
  <si>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</si>
  <si>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</si>
  <si>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</si>
  <si>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</si>
  <si>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</si>
  <si>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</si>
  <si>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</si>
  <si>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</si>
  <si>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</si>
  <si>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</si>
  <si>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</si>
  <si>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</si>
  <si>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</si>
  <si>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</si>
  <si>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</si>
  <si>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</si>
  <si>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</si>
  <si>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</si>
  <si>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</si>
  <si>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</si>
  <si>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</si>
  <si>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</si>
  <si>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</si>
  <si>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</si>
  <si>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</si>
  <si>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</si>
  <si>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</si>
  <si>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</si>
  <si>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</si>
  <si>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</si>
  <si>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</si>
  <si>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</si>
  <si>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</si>
  <si>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</si>
  <si>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</si>
  <si>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</si>
  <si>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</si>
  <si>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</si>
  <si>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</si>
  <si>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</si>
  <si>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</si>
  <si>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</si>
  <si>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</si>
  <si>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</si>
  <si>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</si>
  <si>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</si>
  <si>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</si>
  <si>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</si>
  <si>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</si>
  <si>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</si>
  <si>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</si>
  <si>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</si>
  <si>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</si>
  <si>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</si>
  <si>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</si>
  <si>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</si>
  <si>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</si>
  <si>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</si>
  <si>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</si>
  <si>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</si>
  <si>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</si>
  <si>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</si>
  <si>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</si>
  <si>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</si>
  <si>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</si>
  <si>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</si>
  <si>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</si>
  <si>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</si>
  <si>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</si>
  <si>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</si>
  <si>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</si>
  <si>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</si>
  <si>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</si>
  <si>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</si>
  <si>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</si>
  <si>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</si>
  <si>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</si>
  <si>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</si>
  <si>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</si>
  <si>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</si>
  <si>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</si>
  <si>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</si>
  <si>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</si>
  <si>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</si>
  <si>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</si>
  <si>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</si>
  <si>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</si>
  <si>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</si>
  <si>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</si>
  <si>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</si>
  <si>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</si>
  <si>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</si>
  <si>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</si>
  <si>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</si>
  <si>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</si>
  <si>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</si>
  <si>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</si>
  <si>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</si>
  <si>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</si>
  <si>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</si>
  <si>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</si>
  <si>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</si>
  <si>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</si>
  <si>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</si>
  <si>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</si>
  <si>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</si>
  <si>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</si>
  <si>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</si>
  <si>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</si>
  <si>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</si>
  <si>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</si>
  <si>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</si>
  <si>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</si>
  <si>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</si>
  <si>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</si>
  <si>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</si>
  <si>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</si>
  <si>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</si>
  <si>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</si>
  <si>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</si>
  <si>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</si>
  <si>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</si>
  <si>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</si>
  <si>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</si>
  <si>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</si>
  <si>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</si>
  <si>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</si>
  <si>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</si>
  <si>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</si>
  <si>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</si>
  <si>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</si>
  <si>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</si>
  <si>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</si>
  <si>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</si>
  <si>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</si>
  <si>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</si>
  <si>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</si>
  <si>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</si>
  <si>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</si>
  <si>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</si>
  <si>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</si>
  <si>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</si>
  <si>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</si>
  <si>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</si>
  <si>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</si>
  <si>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</si>
  <si>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</si>
  <si>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</si>
  <si>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</si>
  <si>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</si>
  <si>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</si>
  <si>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</si>
  <si>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</si>
  <si>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</si>
  <si>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</si>
  <si>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</si>
  <si>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</si>
  <si>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</si>
  <si>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</si>
  <si>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</si>
  <si>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</si>
  <si>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</si>
  <si>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</si>
  <si>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</si>
  <si>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</si>
  <si>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</si>
  <si>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</si>
  <si>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</si>
  <si>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</si>
  <si>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</si>
  <si>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</si>
  <si>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</si>
  <si>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</si>
  <si>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</si>
  <si>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</si>
  <si>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</si>
  <si>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</si>
  <si>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</si>
  <si>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</si>
  <si>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</si>
  <si>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</si>
  <si>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</si>
  <si>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</si>
  <si>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</si>
  <si>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</si>
  <si>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</si>
  <si>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</si>
  <si>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</si>
  <si>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</si>
  <si>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</si>
  <si>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Надійшло станом на 20.10.2015</t>
  </si>
  <si>
    <t>Профінансовано на 20.10.2015</t>
  </si>
  <si>
    <r>
      <t xml:space="preserve">Залишок коштів на рахунку на 20.10.2015 </t>
    </r>
    <r>
      <rPr>
        <b/>
        <sz val="9"/>
        <rFont val="Times New Roman"/>
        <family val="1"/>
      </rPr>
      <t>(без депозиту)</t>
    </r>
  </si>
  <si>
    <t>Розміщено на депозиті станом на 20.10.15</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</si>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</sst>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657</v>
      </c>
      <c r="B2" s="304" t="s">
        <v>658</v>
      </c>
      <c r="C2" s="305"/>
      <c r="D2" s="305"/>
      <c r="E2" s="305"/>
      <c r="F2" s="305"/>
      <c r="G2" s="305"/>
      <c r="H2" s="305"/>
      <c r="I2" s="286"/>
      <c r="J2" s="150" t="s">
        <v>659</v>
      </c>
      <c r="K2" s="148" t="s">
        <v>660</v>
      </c>
      <c r="L2" s="148" t="s">
        <v>661</v>
      </c>
      <c r="M2" s="151" t="s">
        <v>662</v>
      </c>
      <c r="N2" s="151" t="s">
        <v>663</v>
      </c>
      <c r="O2" s="151" t="s">
        <v>664</v>
      </c>
      <c r="P2" s="151" t="s">
        <v>665</v>
      </c>
      <c r="Q2" s="151" t="s">
        <v>666</v>
      </c>
      <c r="R2" s="151" t="s">
        <v>640</v>
      </c>
      <c r="S2" s="151" t="s">
        <v>641</v>
      </c>
      <c r="T2" s="151" t="s">
        <v>642</v>
      </c>
      <c r="U2" s="151" t="s">
        <v>643</v>
      </c>
      <c r="V2" s="151" t="s">
        <v>644</v>
      </c>
      <c r="W2" s="152" t="s">
        <v>259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802</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f>
        <v>593101.31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288</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f>
        <v>7122636.67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289</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f>
        <v>1879077.6500000004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645</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9594815.63</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290</v>
      </c>
      <c r="C7" s="294"/>
      <c r="D7" s="294"/>
      <c r="E7" s="294"/>
      <c r="F7" s="294"/>
      <c r="G7" s="294"/>
      <c r="H7" s="294"/>
      <c r="I7" s="295"/>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500878.57+20883789.29+13803976.79+7506813.9+1188+2189400+1188+1247644.51+22646.7+28851.3+18786615.38+13748459.7+35243.6+1584+10000000+5000000+2324380.75+29921.9+7494419.5+32123.7+700000+880000+366400+133000+650000+1431000+4419600</f>
        <v>112219125.59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45</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291</v>
      </c>
      <c r="C9" s="294"/>
      <c r="D9" s="294"/>
      <c r="E9" s="294"/>
      <c r="F9" s="294"/>
      <c r="G9" s="294"/>
      <c r="H9" s="294"/>
      <c r="I9" s="295"/>
      <c r="J9" s="156">
        <f>SUM(K9:V9)</f>
        <v>1028039</v>
      </c>
      <c r="K9" s="9"/>
      <c r="L9" s="9"/>
      <c r="M9" s="9">
        <v>562839</v>
      </c>
      <c r="N9" s="9">
        <v>64800</v>
      </c>
      <c r="O9" s="9">
        <v>104800</v>
      </c>
      <c r="P9" s="9">
        <f>85600+60000</f>
        <v>145600</v>
      </c>
      <c r="Q9" s="9"/>
      <c r="R9" s="9"/>
      <c r="S9" s="9">
        <v>150000</v>
      </c>
      <c r="T9" s="9"/>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297</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646</v>
      </c>
      <c r="C11" s="322"/>
      <c r="D11" s="322"/>
      <c r="E11" s="322"/>
      <c r="F11" s="322"/>
      <c r="G11" s="322"/>
      <c r="H11" s="322"/>
      <c r="I11" s="323"/>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122827882.52</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647</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261</v>
      </c>
      <c r="C13" s="307"/>
      <c r="D13" s="307"/>
      <c r="E13" s="307"/>
      <c r="F13" s="307"/>
      <c r="G13" s="307"/>
      <c r="H13" s="307"/>
      <c r="I13" s="308"/>
      <c r="J13" s="37">
        <f>J12+W11-W879-J14</f>
        <v>10805.599999964237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262</v>
      </c>
      <c r="C14" s="352"/>
      <c r="D14" s="352"/>
      <c r="E14" s="352"/>
      <c r="F14" s="352"/>
      <c r="G14" s="352"/>
      <c r="H14" s="352"/>
      <c r="I14" s="353"/>
      <c r="J14" s="37">
        <f>50132318.17+85000000+31800508.45-5000000+8500000-1400000-630000-755000-5200000</f>
        <v>162447826.62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800</v>
      </c>
      <c r="C16" s="187" t="s">
        <v>793</v>
      </c>
      <c r="D16" s="187" t="s">
        <v>713</v>
      </c>
      <c r="E16" s="174" t="s">
        <v>341</v>
      </c>
      <c r="F16" s="174" t="s">
        <v>795</v>
      </c>
      <c r="G16" s="174" t="s">
        <v>796</v>
      </c>
      <c r="H16" s="174" t="s">
        <v>797</v>
      </c>
      <c r="I16" s="174" t="s">
        <v>801</v>
      </c>
      <c r="J16" s="176" t="s">
        <v>764</v>
      </c>
      <c r="K16" s="77" t="s">
        <v>724</v>
      </c>
      <c r="L16" s="77" t="s">
        <v>725</v>
      </c>
      <c r="M16" s="77" t="s">
        <v>726</v>
      </c>
      <c r="N16" s="77" t="s">
        <v>727</v>
      </c>
      <c r="O16" s="77" t="s">
        <v>728</v>
      </c>
      <c r="P16" s="77" t="s">
        <v>729</v>
      </c>
      <c r="Q16" s="77" t="s">
        <v>730</v>
      </c>
      <c r="R16" s="77" t="s">
        <v>731</v>
      </c>
      <c r="S16" s="77" t="s">
        <v>732</v>
      </c>
      <c r="T16" s="77" t="s">
        <v>733</v>
      </c>
      <c r="U16" s="77" t="s">
        <v>734</v>
      </c>
      <c r="V16" s="77" t="s">
        <v>735</v>
      </c>
      <c r="W16" s="77" t="s">
        <v>260</v>
      </c>
      <c r="X16" s="77" t="s">
        <v>648</v>
      </c>
    </row>
    <row r="17" spans="1:24" s="8" customFormat="1" ht="15.75">
      <c r="A17" s="7"/>
      <c r="B17" s="188"/>
      <c r="C17" s="189"/>
      <c r="D17" s="326" t="s">
        <v>147</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843112.5</v>
      </c>
      <c r="X17" s="60">
        <f>K17+L17+M17+N17+O17+P17+Q17+R17+S17+T17-W17</f>
        <v>3883839.63</v>
      </c>
    </row>
    <row r="18" spans="1:24" s="8" customFormat="1" ht="15.75">
      <c r="A18" s="7"/>
      <c r="B18" s="328" t="s">
        <v>794</v>
      </c>
      <c r="C18" s="328" t="s">
        <v>792</v>
      </c>
      <c r="D18" s="298" t="s">
        <v>168</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629068.77</v>
      </c>
      <c r="X18" s="184">
        <f>K18+L18+M18+N18+O18+P18+Q18+R18+S18+T18-W18</f>
        <v>2142883.36</v>
      </c>
    </row>
    <row r="19" spans="1:27" s="8" customFormat="1" ht="63">
      <c r="A19" s="7"/>
      <c r="B19" s="328"/>
      <c r="C19" s="328"/>
      <c r="D19" s="299"/>
      <c r="E19" s="54" t="s">
        <v>169</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273</v>
      </c>
    </row>
    <row r="20" spans="1:24" s="8" customFormat="1" ht="47.25">
      <c r="A20" s="7"/>
      <c r="B20" s="328"/>
      <c r="C20" s="328"/>
      <c r="D20" s="299"/>
      <c r="E20" s="28" t="s">
        <v>752</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28"/>
      <c r="C21" s="328"/>
      <c r="D21" s="299"/>
      <c r="E21" s="28" t="s">
        <v>753</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754</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755</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858</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859</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860</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545</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82</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344</v>
      </c>
      <c r="C29" s="358" t="s">
        <v>126</v>
      </c>
      <c r="D29" s="357" t="s">
        <v>353</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754</v>
      </c>
      <c r="F30" s="55"/>
      <c r="G30" s="56"/>
      <c r="H30" s="55"/>
      <c r="I30" s="284" t="s">
        <v>79</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217</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544</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83</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794</v>
      </c>
      <c r="C34" s="354" t="s">
        <v>792</v>
      </c>
      <c r="D34" s="298" t="s">
        <v>168</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790</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84</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890</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891</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390</v>
      </c>
      <c r="E39" s="327"/>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24313259.130000003</v>
      </c>
      <c r="X39" s="60">
        <f t="shared" si="4"/>
        <v>34908315.160000004</v>
      </c>
    </row>
    <row r="40" spans="2:24" ht="15.75">
      <c r="B40" s="289" t="s">
        <v>345</v>
      </c>
      <c r="C40" s="289" t="s">
        <v>170</v>
      </c>
      <c r="D40" s="298" t="s">
        <v>935</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10172413.099999998</v>
      </c>
      <c r="X40" s="184">
        <f t="shared" si="4"/>
        <v>12766353.420000002</v>
      </c>
    </row>
    <row r="41" spans="2:24" ht="63">
      <c r="B41" s="290"/>
      <c r="C41" s="290"/>
      <c r="D41" s="299"/>
      <c r="E41" s="267" t="s">
        <v>128</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171</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172</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173</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174</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175</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176</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177</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822</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823</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377</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378</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379</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380</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531</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488</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489</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490</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491</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492</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493</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494</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419</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92</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690</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613</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614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615</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364</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765</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766</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231</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232</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266</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877</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0"/>
      <c r="C76" s="290"/>
      <c r="D76" s="299"/>
      <c r="E76" s="31" t="s">
        <v>129</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130</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0"/>
      <c r="C78" s="290"/>
      <c r="D78" s="299"/>
      <c r="E78" s="31" t="s">
        <v>879</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131</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132</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f>
        <v>52851.3</v>
      </c>
      <c r="X80" s="40">
        <f t="shared" si="4"/>
        <v>47148.7</v>
      </c>
    </row>
    <row r="81" spans="2:24" ht="47.25">
      <c r="B81" s="290"/>
      <c r="C81" s="290"/>
      <c r="D81" s="299"/>
      <c r="E81" s="31" t="s">
        <v>685</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f>
        <v>292924</v>
      </c>
      <c r="X81" s="40">
        <f t="shared" si="4"/>
        <v>14076</v>
      </c>
    </row>
    <row r="82" spans="2:24" ht="47.25">
      <c r="B82" s="290"/>
      <c r="C82" s="290"/>
      <c r="D82" s="299"/>
      <c r="E82" s="31" t="s">
        <v>686</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0"/>
      <c r="C83" s="290"/>
      <c r="D83" s="299"/>
      <c r="E83" s="31" t="s">
        <v>13</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0"/>
      <c r="C84" s="290"/>
      <c r="D84" s="299"/>
      <c r="E84" s="31" t="s">
        <v>14</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0"/>
      <c r="C85" s="290"/>
      <c r="D85" s="299"/>
      <c r="E85" s="31" t="s">
        <v>86</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0"/>
      <c r="C86" s="290"/>
      <c r="D86" s="299"/>
      <c r="E86" s="31" t="s">
        <v>73</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134</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521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522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520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886</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887</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0"/>
      <c r="C93" s="290"/>
      <c r="D93" s="299"/>
      <c r="E93" s="31" t="s">
        <v>819</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0"/>
      <c r="C94" s="290"/>
      <c r="D94" s="299"/>
      <c r="E94" s="31" t="s">
        <v>896</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f>
        <v>401900.4</v>
      </c>
      <c r="X94" s="40">
        <f t="shared" si="10"/>
        <v>445099.6</v>
      </c>
    </row>
    <row r="95" spans="2:24" ht="15.75">
      <c r="B95" s="290"/>
      <c r="C95" s="290"/>
      <c r="D95" s="299"/>
      <c r="E95" s="65" t="s">
        <v>897</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74</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0"/>
      <c r="C97" s="290"/>
      <c r="D97" s="299"/>
      <c r="E97" s="67" t="s">
        <v>75</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76</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77</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568</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569</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185</v>
      </c>
      <c r="F102" s="49"/>
      <c r="G102" s="18"/>
      <c r="H102" s="220"/>
      <c r="I102" s="249">
        <v>3132</v>
      </c>
      <c r="J102" s="21">
        <v>400000</v>
      </c>
      <c r="K102" s="200"/>
      <c r="L102" s="200"/>
      <c r="M102" s="200"/>
      <c r="N102" s="200"/>
      <c r="O102" s="200"/>
      <c r="P102" s="200"/>
      <c r="Q102" s="200"/>
      <c r="R102" s="200"/>
      <c r="S102" s="200">
        <v>400000</v>
      </c>
      <c r="T102" s="200"/>
      <c r="U102" s="200"/>
      <c r="V102" s="200"/>
      <c r="W102" s="49"/>
      <c r="X102" s="40">
        <f t="shared" si="10"/>
        <v>400000</v>
      </c>
    </row>
    <row r="103" spans="2:24" ht="78.75">
      <c r="B103" s="290"/>
      <c r="C103" s="290"/>
      <c r="D103" s="299"/>
      <c r="E103" s="31" t="s">
        <v>570</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45866.5</v>
      </c>
    </row>
    <row r="104" spans="2:24" ht="31.5">
      <c r="B104" s="290"/>
      <c r="C104" s="290"/>
      <c r="D104" s="299"/>
      <c r="E104" s="31" t="s">
        <v>571</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f>
        <v>153986.8</v>
      </c>
      <c r="X104" s="40">
        <f t="shared" si="10"/>
        <v>90013.20000000001</v>
      </c>
    </row>
    <row r="105" spans="2:24" ht="31.5">
      <c r="B105" s="290"/>
      <c r="C105" s="290"/>
      <c r="D105" s="299"/>
      <c r="E105" s="31" t="s">
        <v>620</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0"/>
      <c r="C106" s="290"/>
      <c r="D106" s="299"/>
      <c r="E106" s="64" t="s">
        <v>621</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622</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145</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0"/>
      <c r="C109" s="290"/>
      <c r="D109" s="299"/>
      <c r="E109" s="69" t="s">
        <v>146</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0"/>
      <c r="C110" s="290"/>
      <c r="D110" s="299"/>
      <c r="E110" s="69" t="s">
        <v>781</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f>
        <v>205221.46</v>
      </c>
      <c r="X110" s="40">
        <f t="shared" si="10"/>
        <v>335778.54000000004</v>
      </c>
    </row>
    <row r="111" spans="2:24" ht="63">
      <c r="B111" s="290"/>
      <c r="C111" s="290"/>
      <c r="D111" s="299"/>
      <c r="E111" s="31" t="s">
        <v>1</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0"/>
      <c r="C112" s="290"/>
      <c r="D112" s="299"/>
      <c r="E112" s="31" t="s">
        <v>391</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392</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0"/>
      <c r="C114" s="290"/>
      <c r="D114" s="299"/>
      <c r="E114" s="31" t="s">
        <v>631</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0"/>
      <c r="C115" s="290"/>
      <c r="D115" s="299"/>
      <c r="E115" s="31" t="s">
        <v>397</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0"/>
      <c r="C116" s="290"/>
      <c r="D116" s="299"/>
      <c r="E116" s="31" t="s">
        <v>778</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0"/>
      <c r="C117" s="290"/>
      <c r="D117" s="299"/>
      <c r="E117" s="31" t="s">
        <v>689</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0"/>
      <c r="C118" s="290"/>
      <c r="D118" s="299"/>
      <c r="E118" s="31" t="s">
        <v>853</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f>
        <v>243247</v>
      </c>
      <c r="X118" s="40">
        <f t="shared" si="10"/>
        <v>362753</v>
      </c>
    </row>
    <row r="119" spans="2:24" ht="31.5">
      <c r="B119" s="290"/>
      <c r="C119" s="290"/>
      <c r="D119" s="299"/>
      <c r="E119" s="31" t="s">
        <v>854</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0"/>
      <c r="C120" s="290"/>
      <c r="D120" s="299"/>
      <c r="E120" s="31" t="s">
        <v>855</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0"/>
      <c r="C121" s="290"/>
      <c r="D121" s="299"/>
      <c r="E121" s="31" t="s">
        <v>856</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0"/>
      <c r="C122" s="290"/>
      <c r="D122" s="299"/>
      <c r="E122" s="31" t="s">
        <v>64</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65</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589</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0"/>
      <c r="C125" s="290"/>
      <c r="D125" s="299"/>
      <c r="E125" s="31" t="s">
        <v>780</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80</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0"/>
      <c r="C127" s="290"/>
      <c r="D127" s="299"/>
      <c r="E127" s="31" t="s">
        <v>197</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0"/>
      <c r="C128" s="290"/>
      <c r="D128" s="299"/>
      <c r="E128" s="31" t="s">
        <v>81</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417</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418</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0"/>
      <c r="C131" s="290"/>
      <c r="D131" s="299"/>
      <c r="E131" s="31" t="s">
        <v>361</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362</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363</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0"/>
      <c r="C134" s="290"/>
      <c r="D134" s="299"/>
      <c r="E134" s="31" t="s">
        <v>425</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426</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0"/>
      <c r="C136" s="290"/>
      <c r="D136" s="299"/>
      <c r="E136" s="31" t="s">
        <v>427</v>
      </c>
      <c r="F136" s="49"/>
      <c r="G136" s="18"/>
      <c r="H136" s="220"/>
      <c r="I136" s="249">
        <v>3132</v>
      </c>
      <c r="J136" s="21">
        <v>212000</v>
      </c>
      <c r="K136" s="49"/>
      <c r="L136" s="49"/>
      <c r="M136" s="49"/>
      <c r="N136" s="49"/>
      <c r="O136" s="49"/>
      <c r="P136" s="49"/>
      <c r="Q136" s="49"/>
      <c r="R136" s="49"/>
      <c r="S136" s="21">
        <v>212000</v>
      </c>
      <c r="T136" s="49"/>
      <c r="U136" s="49"/>
      <c r="V136" s="49"/>
      <c r="W136" s="49"/>
      <c r="X136" s="40">
        <f t="shared" si="10"/>
        <v>212000</v>
      </c>
    </row>
    <row r="137" spans="2:24" ht="31.5">
      <c r="B137" s="290"/>
      <c r="C137" s="290"/>
      <c r="D137" s="299"/>
      <c r="E137" s="31" t="s">
        <v>428</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429</v>
      </c>
      <c r="F138" s="49"/>
      <c r="G138" s="18"/>
      <c r="H138" s="220"/>
      <c r="I138" s="249">
        <v>3132</v>
      </c>
      <c r="J138" s="21">
        <v>52000</v>
      </c>
      <c r="K138" s="49"/>
      <c r="L138" s="49"/>
      <c r="M138" s="49"/>
      <c r="N138" s="49"/>
      <c r="O138" s="49"/>
      <c r="P138" s="49"/>
      <c r="Q138" s="49"/>
      <c r="R138" s="49"/>
      <c r="S138" s="21">
        <v>52000</v>
      </c>
      <c r="T138" s="49"/>
      <c r="U138" s="49"/>
      <c r="V138" s="49"/>
      <c r="W138" s="49"/>
      <c r="X138" s="40">
        <f t="shared" si="10"/>
        <v>52000</v>
      </c>
    </row>
    <row r="139" spans="2:24" ht="31.5">
      <c r="B139" s="290"/>
      <c r="C139" s="290"/>
      <c r="D139" s="299"/>
      <c r="E139" s="31" t="s">
        <v>430</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431</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432</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433</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434</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435</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864</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219</v>
      </c>
      <c r="F146" s="49"/>
      <c r="G146" s="18"/>
      <c r="H146" s="220"/>
      <c r="I146" s="249">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90"/>
      <c r="C147" s="290"/>
      <c r="D147" s="299"/>
      <c r="E147" s="31" t="s">
        <v>218</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0"/>
      <c r="C148" s="290"/>
      <c r="D148" s="299"/>
      <c r="E148" s="31" t="s">
        <v>216</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0"/>
      <c r="C149" s="290"/>
      <c r="D149" s="299"/>
      <c r="E149" s="31" t="s">
        <v>220</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0"/>
      <c r="C150" s="290"/>
      <c r="D150" s="299"/>
      <c r="E150" s="31" t="s">
        <v>221</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0"/>
      <c r="C151" s="290"/>
      <c r="D151" s="300"/>
      <c r="E151" s="31" t="s">
        <v>66</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289" t="s">
        <v>346</v>
      </c>
      <c r="C152" s="289" t="s">
        <v>206</v>
      </c>
      <c r="D152" s="298" t="s">
        <v>205</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9342779.04</v>
      </c>
      <c r="X152" s="184">
        <f t="shared" si="10"/>
        <v>11497255.73</v>
      </c>
    </row>
    <row r="153" spans="2:24" ht="78.75">
      <c r="B153" s="290"/>
      <c r="C153" s="290"/>
      <c r="D153" s="299"/>
      <c r="E153" s="266" t="s">
        <v>67</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0"/>
      <c r="C154" s="290"/>
      <c r="D154" s="299"/>
      <c r="E154" s="267" t="s">
        <v>68</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0"/>
      <c r="C155" s="290"/>
      <c r="D155" s="299"/>
      <c r="E155" s="268" t="s">
        <v>785</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0"/>
      <c r="C156" s="290"/>
      <c r="D156" s="299"/>
      <c r="E156" s="269" t="s">
        <v>786</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0"/>
      <c r="C157" s="290"/>
      <c r="D157" s="299"/>
      <c r="E157" s="270" t="s">
        <v>238</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0"/>
      <c r="C158" s="290"/>
      <c r="D158" s="299"/>
      <c r="E158" s="270" t="s">
        <v>239</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0"/>
      <c r="C159" s="290"/>
      <c r="D159" s="299"/>
      <c r="E159" s="270" t="s">
        <v>240</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0"/>
      <c r="C160" s="290"/>
      <c r="D160" s="299"/>
      <c r="E160" s="270" t="s">
        <v>241</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0"/>
      <c r="C161" s="290"/>
      <c r="D161" s="299"/>
      <c r="E161" s="270" t="s">
        <v>455</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0"/>
      <c r="C162" s="290"/>
      <c r="D162" s="299"/>
      <c r="E162" s="270" t="s">
        <v>456</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0"/>
      <c r="C163" s="290"/>
      <c r="D163" s="299"/>
      <c r="E163" s="267" t="s">
        <v>457</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0"/>
      <c r="C164" s="290"/>
      <c r="D164" s="299"/>
      <c r="E164" s="271" t="s">
        <v>458</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0"/>
      <c r="C165" s="290"/>
      <c r="D165" s="299"/>
      <c r="E165" s="272" t="s">
        <v>459</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0"/>
      <c r="C166" s="290"/>
      <c r="D166" s="299"/>
      <c r="E166" s="272" t="s">
        <v>460</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0"/>
      <c r="C167" s="290"/>
      <c r="D167" s="299"/>
      <c r="E167" s="267" t="s">
        <v>461</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0"/>
      <c r="C168" s="290"/>
      <c r="D168" s="299"/>
      <c r="E168" s="268" t="s">
        <v>462</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0"/>
      <c r="C169" s="290"/>
      <c r="D169" s="299"/>
      <c r="E169" s="268" t="s">
        <v>463</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0"/>
      <c r="C170" s="290"/>
      <c r="D170" s="299"/>
      <c r="E170" s="268" t="s">
        <v>464</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0"/>
      <c r="C171" s="290"/>
      <c r="D171" s="299"/>
      <c r="E171" s="268" t="s">
        <v>465</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0"/>
      <c r="C172" s="290"/>
      <c r="D172" s="299"/>
      <c r="E172" s="267" t="s">
        <v>466</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0"/>
      <c r="C173" s="290"/>
      <c r="D173" s="299"/>
      <c r="E173" s="267" t="s">
        <v>467</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0"/>
      <c r="C174" s="290"/>
      <c r="D174" s="299"/>
      <c r="E174" s="268" t="s">
        <v>468</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0"/>
      <c r="C175" s="290"/>
      <c r="D175" s="299"/>
      <c r="E175" s="268" t="s">
        <v>469</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0"/>
      <c r="C176" s="290"/>
      <c r="D176" s="299"/>
      <c r="E176" s="267" t="s">
        <v>470</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0"/>
      <c r="C177" s="290"/>
      <c r="D177" s="299"/>
      <c r="E177" s="272" t="s">
        <v>389</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0"/>
      <c r="C178" s="290"/>
      <c r="D178" s="299"/>
      <c r="E178" s="266" t="s">
        <v>399</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0"/>
      <c r="C179" s="290"/>
      <c r="D179" s="299"/>
      <c r="E179" s="271" t="s">
        <v>400</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0"/>
      <c r="C180" s="290"/>
      <c r="D180" s="299"/>
      <c r="E180" s="272" t="s">
        <v>472</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0"/>
      <c r="C181" s="290"/>
      <c r="D181" s="299"/>
      <c r="E181" s="272" t="s">
        <v>323</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0"/>
      <c r="C182" s="290"/>
      <c r="D182" s="299"/>
      <c r="E182" s="272" t="s">
        <v>324</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0"/>
      <c r="C183" s="290"/>
      <c r="D183" s="299"/>
      <c r="E183" s="272" t="s">
        <v>325</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0"/>
      <c r="C184" s="290"/>
      <c r="D184" s="299"/>
      <c r="E184" s="267" t="s">
        <v>636</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0"/>
      <c r="C185" s="290"/>
      <c r="D185" s="299"/>
      <c r="E185" s="47" t="s">
        <v>510</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0"/>
      <c r="C186" s="290"/>
      <c r="D186" s="299"/>
      <c r="E186" s="47" t="s">
        <v>420</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47.25">
      <c r="B187" s="290"/>
      <c r="C187" s="290"/>
      <c r="D187" s="299"/>
      <c r="E187" s="31" t="s">
        <v>69</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0"/>
      <c r="C188" s="290"/>
      <c r="D188" s="299"/>
      <c r="E188" s="31" t="s">
        <v>70</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0"/>
      <c r="C189" s="290"/>
      <c r="D189" s="299"/>
      <c r="E189" s="73" t="s">
        <v>71</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0"/>
      <c r="C190" s="290"/>
      <c r="D190" s="299"/>
      <c r="E190" s="74" t="s">
        <v>72</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0"/>
      <c r="C191" s="290"/>
      <c r="D191" s="299"/>
      <c r="E191" s="67" t="s">
        <v>330</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0"/>
      <c r="C192" s="290"/>
      <c r="D192" s="299"/>
      <c r="E192" s="67" t="s">
        <v>115</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0"/>
      <c r="C193" s="290"/>
      <c r="D193" s="299"/>
      <c r="E193" s="67" t="s">
        <v>116</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f>
        <v>139000</v>
      </c>
      <c r="U193" s="200">
        <f>14000+56000</f>
        <v>70000</v>
      </c>
      <c r="V193" s="200">
        <f>24000+71000</f>
        <v>95000</v>
      </c>
      <c r="W193" s="49"/>
      <c r="X193" s="40">
        <f t="shared" si="13"/>
        <v>285000</v>
      </c>
    </row>
    <row r="194" spans="2:24" ht="47.25" hidden="1">
      <c r="B194" s="290"/>
      <c r="C194" s="290"/>
      <c r="D194" s="299"/>
      <c r="E194" s="67" t="s">
        <v>117</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0"/>
      <c r="C195" s="290"/>
      <c r="D195" s="299"/>
      <c r="E195" s="67" t="s">
        <v>118</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v>24232</v>
      </c>
      <c r="X195" s="40">
        <f t="shared" si="13"/>
        <v>407768</v>
      </c>
    </row>
    <row r="196" spans="2:24" ht="47.25">
      <c r="B196" s="290"/>
      <c r="C196" s="290"/>
      <c r="D196" s="299"/>
      <c r="E196" s="67" t="s">
        <v>331</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0"/>
      <c r="C197" s="290"/>
      <c r="D197" s="299"/>
      <c r="E197" s="67" t="s">
        <v>579</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0"/>
      <c r="C198" s="290"/>
      <c r="D198" s="299"/>
      <c r="E198" s="67" t="s">
        <v>580</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0"/>
      <c r="C199" s="290"/>
      <c r="D199" s="299"/>
      <c r="E199" s="67" t="s">
        <v>581</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64072.74+1390+51465.9</f>
        <v>116928.64</v>
      </c>
      <c r="X199" s="40">
        <f t="shared" si="13"/>
        <v>1071.3600000000006</v>
      </c>
    </row>
    <row r="200" spans="2:24" ht="47.25">
      <c r="B200" s="290"/>
      <c r="C200" s="290"/>
      <c r="D200" s="299"/>
      <c r="E200" s="67" t="s">
        <v>582</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0"/>
      <c r="C201" s="290"/>
      <c r="D201" s="299"/>
      <c r="E201" s="67" t="s">
        <v>583</v>
      </c>
      <c r="F201" s="49"/>
      <c r="G201" s="18"/>
      <c r="H201" s="217"/>
      <c r="I201" s="249">
        <v>3132</v>
      </c>
      <c r="J201" s="21">
        <v>80000</v>
      </c>
      <c r="K201" s="200"/>
      <c r="L201" s="200"/>
      <c r="M201" s="200"/>
      <c r="N201" s="200"/>
      <c r="O201" s="200"/>
      <c r="P201" s="200"/>
      <c r="Q201" s="200">
        <v>80000</v>
      </c>
      <c r="R201" s="200"/>
      <c r="S201" s="200"/>
      <c r="T201" s="200"/>
      <c r="U201" s="200"/>
      <c r="V201" s="200"/>
      <c r="W201" s="49">
        <f>23240.1+54226.9+1307.28</f>
        <v>78774.28</v>
      </c>
      <c r="X201" s="40">
        <f t="shared" si="13"/>
        <v>1225.7200000000012</v>
      </c>
    </row>
    <row r="202" spans="2:24" ht="31.5">
      <c r="B202" s="290"/>
      <c r="C202" s="290"/>
      <c r="D202" s="299"/>
      <c r="E202" s="67" t="s">
        <v>584</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0"/>
      <c r="C203" s="290"/>
      <c r="D203" s="299"/>
      <c r="E203" s="67" t="s">
        <v>585</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0"/>
      <c r="C204" s="290"/>
      <c r="D204" s="299"/>
      <c r="E204" s="67" t="s">
        <v>484</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0"/>
      <c r="C205" s="290"/>
      <c r="D205" s="299"/>
      <c r="E205" s="67" t="s">
        <v>632</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v>44100</v>
      </c>
      <c r="X205" s="40">
        <f t="shared" si="13"/>
        <v>105900</v>
      </c>
    </row>
    <row r="206" spans="2:24" ht="47.25">
      <c r="B206" s="290"/>
      <c r="C206" s="290"/>
      <c r="D206" s="299"/>
      <c r="E206" s="67" t="s">
        <v>633</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f>
        <v>151700</v>
      </c>
      <c r="U206" s="200">
        <f>45600-32300</f>
        <v>13300</v>
      </c>
      <c r="V206" s="200"/>
      <c r="W206" s="49">
        <f>6305.14+245161+245161</f>
        <v>496627.14</v>
      </c>
      <c r="X206" s="40">
        <f t="shared" si="13"/>
        <v>72.85999999998603</v>
      </c>
    </row>
    <row r="207" spans="2:24" ht="47.25">
      <c r="B207" s="290"/>
      <c r="C207" s="290"/>
      <c r="D207" s="299"/>
      <c r="E207" s="67" t="s">
        <v>496</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0"/>
      <c r="C208" s="290"/>
      <c r="D208" s="299"/>
      <c r="E208" s="31" t="s">
        <v>634</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0"/>
      <c r="C209" s="290"/>
      <c r="D209" s="299"/>
      <c r="E209" s="67" t="s">
        <v>635</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0"/>
      <c r="C210" s="290"/>
      <c r="D210" s="299"/>
      <c r="E210" s="67" t="s">
        <v>591</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f>
        <v>351350</v>
      </c>
      <c r="X210" s="40">
        <f t="shared" si="13"/>
        <v>694650</v>
      </c>
    </row>
    <row r="211" spans="2:24" ht="83.25" customHeight="1">
      <c r="B211" s="290"/>
      <c r="C211" s="290"/>
      <c r="D211" s="299"/>
      <c r="E211" s="67" t="s">
        <v>880</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0"/>
      <c r="C212" s="290"/>
      <c r="D212" s="299"/>
      <c r="E212" s="65" t="s">
        <v>88</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0"/>
      <c r="C213" s="290"/>
      <c r="D213" s="299"/>
      <c r="E213" s="65" t="s">
        <v>487</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0"/>
      <c r="C214" s="290"/>
      <c r="D214" s="299"/>
      <c r="E214" s="67" t="s">
        <v>485</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0"/>
      <c r="C215" s="290"/>
      <c r="D215" s="299"/>
      <c r="E215" s="31" t="s">
        <v>486</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0"/>
      <c r="C216" s="290"/>
      <c r="D216" s="299"/>
      <c r="E216" s="67" t="s">
        <v>27</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0"/>
      <c r="C217" s="290"/>
      <c r="D217" s="299"/>
      <c r="E217" s="74" t="s">
        <v>374</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158892.2+426+3416</f>
        <v>162734.2</v>
      </c>
      <c r="X217" s="40">
        <f t="shared" si="13"/>
        <v>1265.7999999999884</v>
      </c>
    </row>
    <row r="218" spans="2:24" ht="47.25">
      <c r="B218" s="290"/>
      <c r="C218" s="290"/>
      <c r="D218" s="299"/>
      <c r="E218" s="31" t="s">
        <v>375</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0"/>
      <c r="C219" s="290"/>
      <c r="D219" s="299"/>
      <c r="E219" s="31" t="s">
        <v>376</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0"/>
      <c r="C220" s="290"/>
      <c r="D220" s="299"/>
      <c r="E220" s="75" t="s">
        <v>782</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0"/>
      <c r="C221" s="290"/>
      <c r="D221" s="299"/>
      <c r="E221" s="31" t="s">
        <v>783</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0"/>
      <c r="C222" s="290"/>
      <c r="D222" s="299"/>
      <c r="E222" s="31" t="s">
        <v>15</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0"/>
      <c r="C223" s="290"/>
      <c r="D223" s="299"/>
      <c r="E223" s="31" t="s">
        <v>16</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0"/>
      <c r="C224" s="290"/>
      <c r="D224" s="299"/>
      <c r="E224" s="31" t="s">
        <v>17</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0"/>
      <c r="C225" s="290"/>
      <c r="D225" s="299"/>
      <c r="E225" s="31" t="s">
        <v>18</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0"/>
      <c r="C226" s="290"/>
      <c r="D226" s="299"/>
      <c r="E226" s="31" t="s">
        <v>19</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0"/>
      <c r="C227" s="290"/>
      <c r="D227" s="299"/>
      <c r="E227" s="31" t="s">
        <v>20</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0"/>
      <c r="C228" s="290"/>
      <c r="D228" s="299"/>
      <c r="E228" s="31" t="s">
        <v>21</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0"/>
      <c r="C229" s="290"/>
      <c r="D229" s="299"/>
      <c r="E229" s="31" t="s">
        <v>453</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0"/>
      <c r="C230" s="290"/>
      <c r="D230" s="299"/>
      <c r="E230" s="31" t="s">
        <v>454</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0"/>
      <c r="C231" s="290"/>
      <c r="D231" s="299"/>
      <c r="E231" s="31" t="s">
        <v>277</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0"/>
      <c r="C232" s="290"/>
      <c r="D232" s="299"/>
      <c r="E232" s="31" t="s">
        <v>278</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0"/>
      <c r="C233" s="290"/>
      <c r="D233" s="299"/>
      <c r="E233" s="31" t="s">
        <v>279</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0"/>
      <c r="C234" s="290"/>
      <c r="D234" s="299"/>
      <c r="E234" s="31" t="s">
        <v>280</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0"/>
      <c r="C235" s="290"/>
      <c r="D235" s="299"/>
      <c r="E235" s="31" t="s">
        <v>404</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6000+13697+143685.5+5148+143685.5</f>
        <v>312216</v>
      </c>
      <c r="X235" s="40">
        <f t="shared" si="17"/>
        <v>107784</v>
      </c>
    </row>
    <row r="236" spans="2:24" ht="47.25">
      <c r="B236" s="290"/>
      <c r="C236" s="290"/>
      <c r="D236" s="299"/>
      <c r="E236" s="31" t="s">
        <v>405</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0"/>
      <c r="C237" s="290"/>
      <c r="D237" s="299"/>
      <c r="E237" s="31" t="s">
        <v>406</v>
      </c>
      <c r="F237" s="49"/>
      <c r="G237" s="18"/>
      <c r="H237" s="220"/>
      <c r="I237" s="249">
        <v>3132</v>
      </c>
      <c r="J237" s="21">
        <v>100000</v>
      </c>
      <c r="K237" s="49"/>
      <c r="L237" s="49"/>
      <c r="M237" s="49"/>
      <c r="N237" s="49"/>
      <c r="O237" s="49">
        <v>50000</v>
      </c>
      <c r="P237" s="49"/>
      <c r="Q237" s="49"/>
      <c r="R237" s="49"/>
      <c r="S237" s="49"/>
      <c r="T237" s="49"/>
      <c r="U237" s="49"/>
      <c r="V237" s="49">
        <v>50000</v>
      </c>
      <c r="W237" s="49">
        <f>1829.61+4269.09</f>
        <v>6098.7</v>
      </c>
      <c r="X237" s="40">
        <f t="shared" si="17"/>
        <v>43901.3</v>
      </c>
    </row>
    <row r="238" spans="2:24" ht="47.25">
      <c r="B238" s="290"/>
      <c r="C238" s="290"/>
      <c r="D238" s="299"/>
      <c r="E238" s="31" t="s">
        <v>407</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0"/>
      <c r="C239" s="290"/>
      <c r="D239" s="299"/>
      <c r="E239" s="31" t="s">
        <v>29</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0"/>
      <c r="C240" s="290"/>
      <c r="D240" s="299"/>
      <c r="E240" s="31" t="s">
        <v>408</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0"/>
      <c r="C241" s="290"/>
      <c r="D241" s="299"/>
      <c r="E241" s="31" t="s">
        <v>28</v>
      </c>
      <c r="F241" s="49"/>
      <c r="G241" s="18"/>
      <c r="H241" s="220"/>
      <c r="I241" s="249">
        <v>3132</v>
      </c>
      <c r="J241" s="21">
        <v>503000</v>
      </c>
      <c r="K241" s="49"/>
      <c r="L241" s="49"/>
      <c r="M241" s="49"/>
      <c r="N241" s="49"/>
      <c r="O241" s="49"/>
      <c r="P241" s="49"/>
      <c r="Q241" s="49"/>
      <c r="R241" s="49"/>
      <c r="S241" s="49">
        <v>503000</v>
      </c>
      <c r="T241" s="49"/>
      <c r="U241" s="49"/>
      <c r="V241" s="49"/>
      <c r="W241" s="49">
        <f>359008.12</f>
        <v>359008.12</v>
      </c>
      <c r="X241" s="40">
        <f t="shared" si="17"/>
        <v>143991.88</v>
      </c>
    </row>
    <row r="242" spans="2:24" ht="31.5">
      <c r="B242" s="290"/>
      <c r="C242" s="290"/>
      <c r="D242" s="299"/>
      <c r="E242" s="31" t="s">
        <v>409</v>
      </c>
      <c r="F242" s="49"/>
      <c r="G242" s="18"/>
      <c r="H242" s="220"/>
      <c r="I242" s="249">
        <v>3132</v>
      </c>
      <c r="J242" s="21">
        <v>56000</v>
      </c>
      <c r="K242" s="49"/>
      <c r="L242" s="49"/>
      <c r="M242" s="49"/>
      <c r="N242" s="49"/>
      <c r="O242" s="49">
        <v>56000</v>
      </c>
      <c r="P242" s="49"/>
      <c r="Q242" s="49"/>
      <c r="R242" s="49"/>
      <c r="S242" s="49"/>
      <c r="T242" s="49"/>
      <c r="U242" s="49"/>
      <c r="V242" s="49"/>
      <c r="W242" s="49">
        <f>1065+369</f>
        <v>1434</v>
      </c>
      <c r="X242" s="40">
        <f t="shared" si="17"/>
        <v>54566</v>
      </c>
    </row>
    <row r="243" spans="2:24" ht="31.5">
      <c r="B243" s="290"/>
      <c r="C243" s="290"/>
      <c r="D243" s="299"/>
      <c r="E243" s="31" t="s">
        <v>410</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0"/>
      <c r="C244" s="290"/>
      <c r="D244" s="299"/>
      <c r="E244" s="31" t="s">
        <v>14</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1950+1950+3230</f>
        <v>7130</v>
      </c>
      <c r="X244" s="40">
        <f t="shared" si="17"/>
        <v>469870</v>
      </c>
    </row>
    <row r="245" spans="2:24" ht="47.25">
      <c r="B245" s="290"/>
      <c r="C245" s="290"/>
      <c r="D245" s="299"/>
      <c r="E245" s="31" t="s">
        <v>587</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0"/>
      <c r="C246" s="290"/>
      <c r="D246" s="299"/>
      <c r="E246" s="31" t="s">
        <v>588</v>
      </c>
      <c r="F246" s="49"/>
      <c r="G246" s="18"/>
      <c r="H246" s="220"/>
      <c r="I246" s="249">
        <v>3132</v>
      </c>
      <c r="J246" s="21">
        <v>3500</v>
      </c>
      <c r="K246" s="49"/>
      <c r="L246" s="49"/>
      <c r="M246" s="49"/>
      <c r="N246" s="49"/>
      <c r="O246" s="49"/>
      <c r="P246" s="49"/>
      <c r="Q246" s="49">
        <v>3500</v>
      </c>
      <c r="R246" s="49"/>
      <c r="S246" s="49"/>
      <c r="T246" s="49"/>
      <c r="U246" s="49"/>
      <c r="V246" s="49"/>
      <c r="W246" s="49">
        <v>1963.84</v>
      </c>
      <c r="X246" s="40">
        <f t="shared" si="17"/>
        <v>1536.16</v>
      </c>
    </row>
    <row r="247" spans="2:24" ht="47.25">
      <c r="B247" s="290"/>
      <c r="C247" s="290"/>
      <c r="D247" s="299"/>
      <c r="E247" s="31" t="s">
        <v>604</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0"/>
      <c r="C248" s="290"/>
      <c r="D248" s="299"/>
      <c r="E248" s="31" t="s">
        <v>687</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0"/>
      <c r="C249" s="290"/>
      <c r="D249" s="299"/>
      <c r="E249" s="29" t="s">
        <v>444</v>
      </c>
      <c r="F249" s="49"/>
      <c r="G249" s="18"/>
      <c r="H249" s="220"/>
      <c r="I249" s="249">
        <v>3132</v>
      </c>
      <c r="J249" s="21">
        <v>506000</v>
      </c>
      <c r="K249" s="49"/>
      <c r="L249" s="49"/>
      <c r="M249" s="49"/>
      <c r="N249" s="49"/>
      <c r="O249" s="49"/>
      <c r="P249" s="49"/>
      <c r="Q249" s="49"/>
      <c r="R249" s="49"/>
      <c r="S249" s="21">
        <v>506000</v>
      </c>
      <c r="T249" s="49"/>
      <c r="U249" s="49"/>
      <c r="V249" s="49"/>
      <c r="W249" s="49"/>
      <c r="X249" s="40">
        <f t="shared" si="17"/>
        <v>506000</v>
      </c>
    </row>
    <row r="250" spans="2:24" ht="47.25">
      <c r="B250" s="290"/>
      <c r="C250" s="290"/>
      <c r="D250" s="299"/>
      <c r="E250" s="29" t="s">
        <v>445</v>
      </c>
      <c r="F250" s="49"/>
      <c r="G250" s="18"/>
      <c r="H250" s="220"/>
      <c r="I250" s="249">
        <v>3110</v>
      </c>
      <c r="J250" s="21">
        <v>97000</v>
      </c>
      <c r="K250" s="49"/>
      <c r="L250" s="49"/>
      <c r="M250" s="49"/>
      <c r="N250" s="49"/>
      <c r="O250" s="49"/>
      <c r="P250" s="49"/>
      <c r="Q250" s="49"/>
      <c r="R250" s="49"/>
      <c r="S250" s="21">
        <v>97000</v>
      </c>
      <c r="T250" s="49"/>
      <c r="U250" s="49"/>
      <c r="V250" s="49"/>
      <c r="W250" s="49">
        <v>96999.59</v>
      </c>
      <c r="X250" s="40">
        <f t="shared" si="17"/>
        <v>0.41000000000349246</v>
      </c>
    </row>
    <row r="251" spans="2:24" ht="47.25">
      <c r="B251" s="290"/>
      <c r="C251" s="290"/>
      <c r="D251" s="299"/>
      <c r="E251" s="29" t="s">
        <v>446</v>
      </c>
      <c r="F251" s="49"/>
      <c r="G251" s="18"/>
      <c r="H251" s="220"/>
      <c r="I251" s="249">
        <v>3132</v>
      </c>
      <c r="J251" s="21">
        <v>223000</v>
      </c>
      <c r="K251" s="49"/>
      <c r="L251" s="49"/>
      <c r="M251" s="49"/>
      <c r="N251" s="49"/>
      <c r="O251" s="49"/>
      <c r="P251" s="49"/>
      <c r="Q251" s="49"/>
      <c r="R251" s="49"/>
      <c r="S251" s="21">
        <v>223000</v>
      </c>
      <c r="T251" s="49"/>
      <c r="U251" s="49"/>
      <c r="V251" s="49"/>
      <c r="W251" s="49">
        <f>109494</f>
        <v>109494</v>
      </c>
      <c r="X251" s="40">
        <f t="shared" si="17"/>
        <v>113506</v>
      </c>
    </row>
    <row r="252" spans="2:24" ht="31.5">
      <c r="B252" s="290"/>
      <c r="C252" s="290"/>
      <c r="D252" s="299"/>
      <c r="E252" s="29" t="s">
        <v>447</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0"/>
      <c r="C253" s="290"/>
      <c r="D253" s="299"/>
      <c r="E253" s="29" t="s">
        <v>450</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0"/>
      <c r="C254" s="290"/>
      <c r="D254" s="299"/>
      <c r="E254" s="31" t="s">
        <v>182</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0"/>
      <c r="C255" s="290"/>
      <c r="D255" s="299"/>
      <c r="E255" s="29" t="s">
        <v>436</v>
      </c>
      <c r="F255" s="49"/>
      <c r="G255" s="18"/>
      <c r="H255" s="220"/>
      <c r="I255" s="249">
        <v>3132</v>
      </c>
      <c r="J255" s="21">
        <v>306000</v>
      </c>
      <c r="K255" s="49"/>
      <c r="L255" s="49"/>
      <c r="M255" s="49"/>
      <c r="N255" s="49"/>
      <c r="O255" s="49"/>
      <c r="P255" s="49"/>
      <c r="Q255" s="49"/>
      <c r="R255" s="49"/>
      <c r="S255" s="21">
        <v>306000</v>
      </c>
      <c r="T255" s="49"/>
      <c r="U255" s="49"/>
      <c r="V255" s="49"/>
      <c r="W255" s="49">
        <v>201973.8</v>
      </c>
      <c r="X255" s="40">
        <f t="shared" si="17"/>
        <v>104026.20000000001</v>
      </c>
    </row>
    <row r="256" spans="2:24" ht="31.5">
      <c r="B256" s="290"/>
      <c r="C256" s="290"/>
      <c r="D256" s="299"/>
      <c r="E256" s="29" t="s">
        <v>437</v>
      </c>
      <c r="F256" s="49"/>
      <c r="G256" s="18"/>
      <c r="H256" s="220"/>
      <c r="I256" s="249">
        <v>3132</v>
      </c>
      <c r="J256" s="21">
        <v>352000</v>
      </c>
      <c r="K256" s="49"/>
      <c r="L256" s="49"/>
      <c r="M256" s="49"/>
      <c r="N256" s="49"/>
      <c r="O256" s="49"/>
      <c r="P256" s="49"/>
      <c r="Q256" s="49"/>
      <c r="R256" s="49"/>
      <c r="S256" s="21">
        <v>352000</v>
      </c>
      <c r="T256" s="49"/>
      <c r="U256" s="49"/>
      <c r="V256" s="49"/>
      <c r="W256" s="49">
        <v>100058.76</v>
      </c>
      <c r="X256" s="40">
        <f t="shared" si="17"/>
        <v>251941.24</v>
      </c>
    </row>
    <row r="257" spans="2:24" ht="31.5">
      <c r="B257" s="290"/>
      <c r="C257" s="290"/>
      <c r="D257" s="299"/>
      <c r="E257" s="29" t="s">
        <v>438</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0"/>
      <c r="C258" s="290"/>
      <c r="D258" s="299"/>
      <c r="E258" s="29" t="s">
        <v>439</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0"/>
      <c r="C259" s="290"/>
      <c r="D259" s="299"/>
      <c r="E259" s="29" t="s">
        <v>440</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0"/>
      <c r="C260" s="290"/>
      <c r="D260" s="299"/>
      <c r="E260" s="29" t="s">
        <v>441</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c r="X260" s="40">
        <f t="shared" si="17"/>
        <v>300000</v>
      </c>
    </row>
    <row r="261" spans="2:24" ht="47.25">
      <c r="B261" s="290"/>
      <c r="C261" s="290"/>
      <c r="D261" s="299"/>
      <c r="E261" s="29" t="s">
        <v>442</v>
      </c>
      <c r="F261" s="49"/>
      <c r="G261" s="18"/>
      <c r="H261" s="220"/>
      <c r="I261" s="249">
        <v>3132</v>
      </c>
      <c r="J261" s="21">
        <v>247000</v>
      </c>
      <c r="K261" s="49"/>
      <c r="L261" s="49"/>
      <c r="M261" s="49"/>
      <c r="N261" s="49"/>
      <c r="O261" s="49"/>
      <c r="P261" s="49"/>
      <c r="Q261" s="49"/>
      <c r="R261" s="49"/>
      <c r="S261" s="21">
        <v>247000</v>
      </c>
      <c r="T261" s="49"/>
      <c r="U261" s="49"/>
      <c r="V261" s="49"/>
      <c r="W261" s="49">
        <v>169826.44</v>
      </c>
      <c r="X261" s="40">
        <f t="shared" si="17"/>
        <v>77173.56</v>
      </c>
    </row>
    <row r="262" spans="2:24" ht="31.5">
      <c r="B262" s="290"/>
      <c r="C262" s="290"/>
      <c r="D262" s="299"/>
      <c r="E262" s="29" t="s">
        <v>222</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0"/>
      <c r="C263" s="290"/>
      <c r="D263" s="299"/>
      <c r="E263" s="29" t="s">
        <v>223</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0"/>
      <c r="C264" s="290"/>
      <c r="D264" s="299"/>
      <c r="E264" s="29" t="s">
        <v>224</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0"/>
      <c r="C265" s="290"/>
      <c r="D265" s="299"/>
      <c r="E265" s="29" t="s">
        <v>225</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291"/>
      <c r="C266" s="291"/>
      <c r="D266" s="300"/>
      <c r="E266" s="29" t="s">
        <v>784</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287" t="s">
        <v>839</v>
      </c>
      <c r="C267" s="287" t="s">
        <v>557</v>
      </c>
      <c r="D267" s="298" t="s">
        <v>30</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288285.8</v>
      </c>
      <c r="X267" s="184">
        <f t="shared" si="17"/>
        <v>295714.2</v>
      </c>
    </row>
    <row r="268" spans="2:24" ht="63">
      <c r="B268" s="288"/>
      <c r="C268" s="288"/>
      <c r="D268" s="299"/>
      <c r="E268" s="31" t="s">
        <v>411</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288"/>
      <c r="C269" s="288"/>
      <c r="D269" s="299"/>
      <c r="E269" s="31" t="s">
        <v>412</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288"/>
      <c r="C270" s="288"/>
      <c r="D270" s="299"/>
      <c r="E270" s="31" t="s">
        <v>413</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288"/>
      <c r="C271" s="288"/>
      <c r="D271" s="299"/>
      <c r="E271" s="31" t="s">
        <v>449</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288"/>
      <c r="C272" s="288"/>
      <c r="D272" s="299"/>
      <c r="E272" s="31" t="s">
        <v>590</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288"/>
      <c r="C273" s="288"/>
      <c r="D273" s="299"/>
      <c r="E273" s="31" t="s">
        <v>332</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288"/>
      <c r="C274" s="288"/>
      <c r="D274" s="299"/>
      <c r="E274" s="31" t="s">
        <v>868</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288"/>
      <c r="C275" s="288"/>
      <c r="D275" s="299"/>
      <c r="E275" s="31" t="s">
        <v>869</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288"/>
      <c r="C276" s="288"/>
      <c r="D276" s="299"/>
      <c r="E276" s="31" t="s">
        <v>183</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288"/>
      <c r="C277" s="288"/>
      <c r="D277" s="299"/>
      <c r="E277" s="31" t="s">
        <v>184</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288"/>
      <c r="C278" s="288"/>
      <c r="D278" s="299"/>
      <c r="E278" s="31" t="s">
        <v>451</v>
      </c>
      <c r="F278" s="49"/>
      <c r="G278" s="18"/>
      <c r="H278" s="220"/>
      <c r="I278" s="249">
        <v>3132</v>
      </c>
      <c r="J278" s="21">
        <v>112000</v>
      </c>
      <c r="K278" s="49"/>
      <c r="L278" s="49"/>
      <c r="M278" s="49"/>
      <c r="N278" s="49"/>
      <c r="O278" s="49"/>
      <c r="P278" s="49"/>
      <c r="Q278" s="49"/>
      <c r="R278" s="49"/>
      <c r="S278" s="49">
        <v>112000</v>
      </c>
      <c r="T278" s="49"/>
      <c r="U278" s="49"/>
      <c r="V278" s="49"/>
      <c r="W278" s="49">
        <v>111974.4</v>
      </c>
      <c r="X278" s="40">
        <f t="shared" si="17"/>
        <v>25.60000000000582</v>
      </c>
    </row>
    <row r="279" spans="2:24" ht="31.5">
      <c r="B279" s="292"/>
      <c r="C279" s="292"/>
      <c r="D279" s="300"/>
      <c r="E279" s="31" t="s">
        <v>881</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287" t="s">
        <v>840</v>
      </c>
      <c r="C280" s="287" t="s">
        <v>32</v>
      </c>
      <c r="D280" s="298" t="s">
        <v>31</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288"/>
      <c r="C281" s="288"/>
      <c r="D281" s="299"/>
      <c r="E281" s="72" t="s">
        <v>870</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292"/>
      <c r="C282" s="292"/>
      <c r="D282" s="300"/>
      <c r="E282" s="72" t="s">
        <v>779</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287" t="s">
        <v>34</v>
      </c>
      <c r="C283" s="287" t="s">
        <v>33</v>
      </c>
      <c r="D283" s="298" t="s">
        <v>353</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44590</v>
      </c>
      <c r="X283" s="184">
        <f t="shared" si="17"/>
        <v>320910</v>
      </c>
    </row>
    <row r="284" spans="2:24" ht="47.25">
      <c r="B284" s="288"/>
      <c r="C284" s="288"/>
      <c r="D284" s="299"/>
      <c r="E284" s="31" t="s">
        <v>871</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288"/>
      <c r="C285" s="288"/>
      <c r="D285" s="299"/>
      <c r="E285" s="31" t="s">
        <v>872</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f>
        <v>7500</v>
      </c>
      <c r="X285" s="40">
        <f t="shared" si="17"/>
        <v>262500</v>
      </c>
    </row>
    <row r="286" spans="2:24" ht="63">
      <c r="B286" s="292"/>
      <c r="C286" s="292"/>
      <c r="D286" s="300"/>
      <c r="E286" s="31" t="s">
        <v>873</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289" t="s">
        <v>35</v>
      </c>
      <c r="C287" s="289" t="s">
        <v>38</v>
      </c>
      <c r="D287" s="298" t="s">
        <v>841</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0"/>
      <c r="C288" s="290"/>
      <c r="D288" s="299"/>
      <c r="E288" s="47" t="s">
        <v>576</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0"/>
      <c r="C289" s="290"/>
      <c r="D289" s="299"/>
      <c r="E289" s="47" t="s">
        <v>401</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0"/>
      <c r="C290" s="290"/>
      <c r="D290" s="299"/>
      <c r="E290" s="47" t="s">
        <v>402</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0"/>
      <c r="C291" s="290"/>
      <c r="D291" s="299"/>
      <c r="E291" s="47" t="s">
        <v>319</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0"/>
      <c r="C292" s="290"/>
      <c r="D292" s="299"/>
      <c r="E292" s="47" t="s">
        <v>275</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0"/>
      <c r="C293" s="290"/>
      <c r="D293" s="299"/>
      <c r="E293" s="47" t="s">
        <v>448</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291"/>
      <c r="C294" s="291"/>
      <c r="D294" s="300"/>
      <c r="E294" s="47" t="s">
        <v>274</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287" t="s">
        <v>36</v>
      </c>
      <c r="C295" s="287" t="s">
        <v>39</v>
      </c>
      <c r="D295" s="298" t="s">
        <v>210</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288"/>
      <c r="C296" s="288"/>
      <c r="D296" s="299"/>
      <c r="E296" s="31" t="s">
        <v>637</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288"/>
      <c r="C297" s="288"/>
      <c r="D297" s="299"/>
      <c r="E297" s="31" t="s">
        <v>638</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288"/>
      <c r="C298" s="288"/>
      <c r="D298" s="299"/>
      <c r="E298" s="31" t="s">
        <v>156</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292"/>
      <c r="C299" s="292"/>
      <c r="D299" s="300"/>
      <c r="E299" s="31" t="s">
        <v>157</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289" t="s">
        <v>37</v>
      </c>
      <c r="C300" s="289" t="s">
        <v>557</v>
      </c>
      <c r="D300" s="298" t="s">
        <v>556</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641277.5299999999</v>
      </c>
      <c r="X300" s="184">
        <f t="shared" si="21"/>
        <v>1598680.58</v>
      </c>
    </row>
    <row r="301" spans="2:24" ht="94.5">
      <c r="B301" s="290"/>
      <c r="C301" s="290"/>
      <c r="D301" s="299"/>
      <c r="E301" s="267" t="s">
        <v>857</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0"/>
      <c r="C302" s="290"/>
      <c r="D302" s="299"/>
      <c r="E302" s="267" t="s">
        <v>616</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0"/>
      <c r="C303" s="290"/>
      <c r="D303" s="299"/>
      <c r="E303" s="267" t="s">
        <v>617</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0"/>
      <c r="C304" s="290"/>
      <c r="D304" s="299"/>
      <c r="E304" s="267" t="s">
        <v>618</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0"/>
      <c r="C305" s="290"/>
      <c r="D305" s="299"/>
      <c r="E305" s="267" t="s">
        <v>619</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0"/>
      <c r="C306" s="290"/>
      <c r="D306" s="299"/>
      <c r="E306" s="267" t="s">
        <v>40</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0"/>
      <c r="C307" s="290"/>
      <c r="D307" s="299"/>
      <c r="E307" s="267" t="s">
        <v>41</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0"/>
      <c r="C308" s="290"/>
      <c r="D308" s="299"/>
      <c r="E308" s="267" t="s">
        <v>42</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0"/>
      <c r="C309" s="290"/>
      <c r="D309" s="299"/>
      <c r="E309" s="48" t="s">
        <v>421</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0"/>
      <c r="C310" s="290"/>
      <c r="D310" s="299"/>
      <c r="E310" s="48" t="s">
        <v>414</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0"/>
      <c r="C311" s="290"/>
      <c r="D311" s="299"/>
      <c r="E311" s="48" t="s">
        <v>415</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0"/>
      <c r="C312" s="290"/>
      <c r="D312" s="299"/>
      <c r="E312" s="67" t="s">
        <v>416</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f>11639.48</f>
        <v>11639.48</v>
      </c>
      <c r="X312" s="40">
        <f t="shared" si="21"/>
        <v>568360.52</v>
      </c>
    </row>
    <row r="313" spans="2:24" ht="47.25">
      <c r="B313" s="290"/>
      <c r="C313" s="290"/>
      <c r="D313" s="299"/>
      <c r="E313" s="31" t="s">
        <v>592</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7121.52+1818.9+11247.9+9429+10834-11247.9+1320+11639.48</f>
        <v>42162.899999999994</v>
      </c>
      <c r="X313" s="40">
        <f t="shared" si="21"/>
        <v>237837.1</v>
      </c>
    </row>
    <row r="314" spans="2:24" ht="78.75">
      <c r="B314" s="290"/>
      <c r="C314" s="290"/>
      <c r="D314" s="299"/>
      <c r="E314" s="31" t="s">
        <v>268</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0"/>
      <c r="C315" s="290"/>
      <c r="D315" s="299"/>
      <c r="E315" s="31" t="s">
        <v>269</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0"/>
      <c r="C316" s="290"/>
      <c r="D316" s="299"/>
      <c r="E316" s="31" t="s">
        <v>270</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0"/>
      <c r="C317" s="290"/>
      <c r="D317" s="299"/>
      <c r="E317" s="31" t="s">
        <v>271</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0"/>
      <c r="C318" s="290"/>
      <c r="D318" s="299"/>
      <c r="E318" s="31" t="s">
        <v>272</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0"/>
      <c r="C319" s="290"/>
      <c r="D319" s="299"/>
      <c r="E319" s="31" t="s">
        <v>14</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0"/>
      <c r="C320" s="290"/>
      <c r="D320" s="299"/>
      <c r="E320" s="31" t="s">
        <v>603</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291"/>
      <c r="C321" s="291"/>
      <c r="D321" s="300"/>
      <c r="E321" s="31" t="s">
        <v>384</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5357.74+29713+69332+738.4+1929.2</f>
        <v>107070.33999999998</v>
      </c>
      <c r="X321" s="40">
        <f t="shared" si="21"/>
        <v>42929.66000000002</v>
      </c>
    </row>
    <row r="322" spans="2:24" ht="15.75">
      <c r="B322" s="289" t="s">
        <v>342</v>
      </c>
      <c r="C322" s="289" t="s">
        <v>558</v>
      </c>
      <c r="D322" s="298" t="s">
        <v>913</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291"/>
      <c r="C323" s="291"/>
      <c r="D323" s="300"/>
      <c r="E323" s="70" t="s">
        <v>43</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289" t="s">
        <v>559</v>
      </c>
      <c r="C324" s="289" t="s">
        <v>562</v>
      </c>
      <c r="D324" s="298" t="s">
        <v>563</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0"/>
      <c r="C325" s="290"/>
      <c r="D325" s="299"/>
      <c r="E325" s="267" t="s">
        <v>44</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0"/>
      <c r="C326" s="290"/>
      <c r="D326" s="299"/>
      <c r="E326" s="267" t="s">
        <v>702</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0"/>
      <c r="C327" s="290"/>
      <c r="D327" s="299"/>
      <c r="E327" s="48" t="s">
        <v>422</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0"/>
      <c r="C328" s="290"/>
      <c r="D328" s="299"/>
      <c r="E328" s="48" t="s">
        <v>586</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0"/>
      <c r="C329" s="290"/>
      <c r="D329" s="299"/>
      <c r="E329" s="67" t="s">
        <v>385</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0"/>
      <c r="C330" s="290"/>
      <c r="D330" s="299"/>
      <c r="E330" s="67" t="s">
        <v>251</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0"/>
      <c r="C331" s="290"/>
      <c r="D331" s="299"/>
      <c r="E331" s="67" t="s">
        <v>507</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0"/>
      <c r="C332" s="290"/>
      <c r="D332" s="299"/>
      <c r="E332" s="31" t="s">
        <v>181</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0"/>
      <c r="C333" s="290"/>
      <c r="D333" s="299"/>
      <c r="E333" s="31" t="s">
        <v>188</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0"/>
      <c r="C334" s="290"/>
      <c r="D334" s="299"/>
      <c r="E334" s="31" t="s">
        <v>767</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0"/>
      <c r="C335" s="290"/>
      <c r="D335" s="299"/>
      <c r="E335" s="31" t="s">
        <v>768</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0"/>
      <c r="C336" s="290"/>
      <c r="D336" s="299"/>
      <c r="E336" s="31" t="s">
        <v>760</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0"/>
      <c r="C337" s="290"/>
      <c r="D337" s="299"/>
      <c r="E337" s="31" t="s">
        <v>761</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0"/>
      <c r="C338" s="290"/>
      <c r="D338" s="299"/>
      <c r="E338" s="31" t="s">
        <v>826</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0"/>
      <c r="C339" s="290"/>
      <c r="D339" s="299"/>
      <c r="E339" s="31" t="s">
        <v>14</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0"/>
      <c r="C340" s="290"/>
      <c r="D340" s="299"/>
      <c r="E340" s="31" t="s">
        <v>827</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289" t="s">
        <v>561</v>
      </c>
      <c r="C341" s="289" t="s">
        <v>562</v>
      </c>
      <c r="D341" s="298" t="s">
        <v>565</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0"/>
      <c r="C342" s="290"/>
      <c r="D342" s="299"/>
      <c r="E342" s="70" t="s">
        <v>43</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291"/>
      <c r="C343" s="291"/>
      <c r="D343" s="300"/>
      <c r="E343" s="80" t="s">
        <v>652</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289" t="s">
        <v>798</v>
      </c>
      <c r="C344" s="289" t="s">
        <v>799</v>
      </c>
      <c r="D344" s="298" t="s">
        <v>566</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0"/>
      <c r="C345" s="290"/>
      <c r="D345" s="299"/>
      <c r="E345" s="47" t="s">
        <v>94</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0"/>
      <c r="C346" s="290"/>
      <c r="D346" s="299"/>
      <c r="E346" s="29" t="s">
        <v>95</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0"/>
      <c r="C347" s="290"/>
      <c r="D347" s="299"/>
      <c r="E347" s="81" t="s">
        <v>653</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0"/>
      <c r="C348" s="290"/>
      <c r="D348" s="299"/>
      <c r="E348" s="279" t="s">
        <v>452</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291"/>
      <c r="C349" s="291"/>
      <c r="D349" s="300"/>
      <c r="E349" s="67" t="s">
        <v>654</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289" t="s">
        <v>347</v>
      </c>
      <c r="C350" s="289" t="s">
        <v>206</v>
      </c>
      <c r="D350" s="298" t="s">
        <v>301</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0"/>
      <c r="C351" s="290"/>
      <c r="D351" s="299"/>
      <c r="E351" s="72" t="s">
        <v>148</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0"/>
      <c r="C352" s="290"/>
      <c r="D352" s="299"/>
      <c r="E352" s="47" t="s">
        <v>919</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0"/>
      <c r="C353" s="290"/>
      <c r="D353" s="299"/>
      <c r="E353" s="64" t="s">
        <v>229</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0"/>
      <c r="C354" s="290"/>
      <c r="D354" s="299"/>
      <c r="E354" s="64" t="s">
        <v>230</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0"/>
      <c r="C355" s="290"/>
      <c r="D355" s="299"/>
      <c r="E355" s="47" t="s">
        <v>233</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0"/>
      <c r="C356" s="290"/>
      <c r="D356" s="299"/>
      <c r="E356" s="47" t="s">
        <v>655</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0"/>
      <c r="C357" s="290"/>
      <c r="D357" s="299"/>
      <c r="E357" s="47" t="s">
        <v>656</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0"/>
      <c r="C358" s="290"/>
      <c r="D358" s="299"/>
      <c r="E358" s="47" t="s">
        <v>688</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0"/>
      <c r="C359" s="290"/>
      <c r="D359" s="299"/>
      <c r="E359" s="47" t="s">
        <v>198</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0"/>
      <c r="C360" s="290"/>
      <c r="D360" s="299"/>
      <c r="E360" s="70" t="s">
        <v>370</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0"/>
      <c r="C361" s="290"/>
      <c r="D361" s="299"/>
      <c r="E361" s="70" t="s">
        <v>371</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0"/>
      <c r="C362" s="290"/>
      <c r="D362" s="299"/>
      <c r="E362" s="70" t="s">
        <v>372</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291"/>
      <c r="C363" s="291"/>
      <c r="D363" s="300"/>
      <c r="E363" s="47" t="s">
        <v>423</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289" t="s">
        <v>348</v>
      </c>
      <c r="C364" s="289" t="s">
        <v>557</v>
      </c>
      <c r="D364" s="298" t="s">
        <v>234</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0"/>
      <c r="C365" s="290"/>
      <c r="D365" s="299"/>
      <c r="E365" s="70" t="s">
        <v>235</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0"/>
      <c r="C366" s="290"/>
      <c r="D366" s="299"/>
      <c r="E366" s="70" t="s">
        <v>424</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0"/>
      <c r="C367" s="290"/>
      <c r="D367" s="299"/>
      <c r="E367" s="70" t="s">
        <v>370</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0"/>
      <c r="C368" s="290"/>
      <c r="D368" s="299"/>
      <c r="E368" s="70" t="s">
        <v>371</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0"/>
      <c r="C369" s="290"/>
      <c r="D369" s="299"/>
      <c r="E369" s="70" t="s">
        <v>372</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291"/>
      <c r="C370" s="291"/>
      <c r="D370" s="300"/>
      <c r="E370" s="70" t="s">
        <v>878</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287" t="s">
        <v>343</v>
      </c>
      <c r="C371" s="287" t="s">
        <v>799</v>
      </c>
      <c r="D371" s="298" t="s">
        <v>517</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288"/>
      <c r="C372" s="288"/>
      <c r="D372" s="299"/>
      <c r="E372" s="83" t="s">
        <v>649</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288"/>
      <c r="C373" s="288"/>
      <c r="D373" s="299"/>
      <c r="E373" s="10" t="s">
        <v>650</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288"/>
      <c r="C374" s="288"/>
      <c r="D374" s="299"/>
      <c r="E374" s="10" t="s">
        <v>651</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288"/>
      <c r="C375" s="288"/>
      <c r="D375" s="299"/>
      <c r="E375" s="12" t="s">
        <v>256</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288"/>
      <c r="C376" s="288"/>
      <c r="D376" s="299"/>
      <c r="E376" s="85" t="s">
        <v>941</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288"/>
      <c r="C377" s="288"/>
      <c r="D377" s="299"/>
      <c r="E377" s="87" t="s">
        <v>942</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288"/>
      <c r="C378" s="288"/>
      <c r="D378" s="299"/>
      <c r="E378" s="87" t="s">
        <v>943</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288"/>
      <c r="C379" s="288"/>
      <c r="D379" s="299"/>
      <c r="E379" s="47" t="s">
        <v>25</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288"/>
      <c r="C380" s="288"/>
      <c r="D380" s="299"/>
      <c r="E380" s="47" t="s">
        <v>26</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288"/>
      <c r="C381" s="288"/>
      <c r="D381" s="299"/>
      <c r="E381" s="47" t="s">
        <v>944</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288"/>
      <c r="C382" s="288"/>
      <c r="D382" s="299"/>
      <c r="E382" s="85" t="s">
        <v>945</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288"/>
      <c r="C383" s="288"/>
      <c r="D383" s="299"/>
      <c r="E383" s="47" t="s">
        <v>749</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288"/>
      <c r="C384" s="288"/>
      <c r="D384" s="299"/>
      <c r="E384" s="47" t="s">
        <v>750</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288"/>
      <c r="C385" s="288"/>
      <c r="D385" s="299"/>
      <c r="E385" s="47" t="s">
        <v>443</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288"/>
      <c r="C386" s="288"/>
      <c r="D386" s="299"/>
      <c r="E386" s="31" t="s">
        <v>550</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288"/>
      <c r="C387" s="288"/>
      <c r="D387" s="299"/>
      <c r="E387" s="83" t="s">
        <v>551</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288"/>
      <c r="C388" s="288"/>
      <c r="D388" s="299"/>
      <c r="E388" s="31" t="s">
        <v>674</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326" t="s">
        <v>922</v>
      </c>
      <c r="E389" s="327"/>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8144865.87</v>
      </c>
      <c r="X389" s="60">
        <f t="shared" si="32"/>
        <v>13146854.859999996</v>
      </c>
    </row>
    <row r="390" spans="2:24" ht="15.75">
      <c r="B390" s="289" t="s">
        <v>349</v>
      </c>
      <c r="C390" s="289" t="s">
        <v>302</v>
      </c>
      <c r="D390" s="298" t="s">
        <v>236</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4285812.1899999995</v>
      </c>
      <c r="X390" s="184">
        <f t="shared" si="32"/>
        <v>5327043.380000001</v>
      </c>
    </row>
    <row r="391" spans="2:24" ht="78.75">
      <c r="B391" s="290"/>
      <c r="C391" s="290"/>
      <c r="D391" s="299"/>
      <c r="E391" s="19" t="s">
        <v>237</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0"/>
      <c r="C392" s="290"/>
      <c r="D392" s="299"/>
      <c r="E392" s="20" t="s">
        <v>511</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0"/>
      <c r="C393" s="290"/>
      <c r="D393" s="299"/>
      <c r="E393" s="10" t="s">
        <v>149</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0"/>
      <c r="C394" s="290"/>
      <c r="D394" s="299"/>
      <c r="E394" s="22" t="s">
        <v>513</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0"/>
      <c r="C395" s="290"/>
      <c r="D395" s="299"/>
      <c r="E395" s="23" t="s">
        <v>514</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0"/>
      <c r="C396" s="290"/>
      <c r="D396" s="299"/>
      <c r="E396" s="23" t="s">
        <v>515</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0"/>
      <c r="C397" s="290"/>
      <c r="D397" s="299"/>
      <c r="E397" s="10" t="s">
        <v>167</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0"/>
      <c r="C398" s="290"/>
      <c r="D398" s="299"/>
      <c r="E398" s="10" t="s">
        <v>682</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0"/>
      <c r="C399" s="290"/>
      <c r="D399" s="299"/>
      <c r="E399" s="10" t="s">
        <v>892</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0"/>
      <c r="C400" s="290"/>
      <c r="D400" s="299"/>
      <c r="E400" s="10" t="s">
        <v>518</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0"/>
      <c r="C401" s="290"/>
      <c r="D401" s="299"/>
      <c r="E401" s="10" t="s">
        <v>884</v>
      </c>
      <c r="F401" s="76"/>
      <c r="G401" s="18"/>
      <c r="H401" s="224"/>
      <c r="I401" s="251" t="s">
        <v>845</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0"/>
      <c r="C402" s="290"/>
      <c r="D402" s="299"/>
      <c r="E402" s="10" t="s">
        <v>762</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0"/>
      <c r="C403" s="290"/>
      <c r="D403" s="299"/>
      <c r="E403" s="10" t="s">
        <v>96</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0"/>
      <c r="C404" s="290"/>
      <c r="D404" s="299"/>
      <c r="E404" s="10" t="s">
        <v>777</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0"/>
      <c r="C405" s="290"/>
      <c r="D405" s="299"/>
      <c r="E405" s="10" t="s">
        <v>386</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0"/>
      <c r="C406" s="290"/>
      <c r="D406" s="299"/>
      <c r="E406" s="10" t="s">
        <v>226</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0"/>
      <c r="C407" s="290"/>
      <c r="D407" s="299"/>
      <c r="E407" s="88" t="s">
        <v>675</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0"/>
      <c r="C408" s="290"/>
      <c r="D408" s="299"/>
      <c r="E408" s="89" t="s">
        <v>676</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0"/>
      <c r="C409" s="290"/>
      <c r="D409" s="299"/>
      <c r="E409" s="89" t="s">
        <v>677</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0"/>
      <c r="C410" s="290"/>
      <c r="D410" s="299"/>
      <c r="E410" s="89" t="s">
        <v>678</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0"/>
      <c r="C411" s="290"/>
      <c r="D411" s="299"/>
      <c r="E411" s="89" t="s">
        <v>711</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0"/>
      <c r="C412" s="290"/>
      <c r="D412" s="299"/>
      <c r="E412" s="88" t="s">
        <v>242</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0"/>
      <c r="C413" s="290"/>
      <c r="D413" s="299"/>
      <c r="E413" s="90" t="s">
        <v>243</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0"/>
      <c r="C414" s="290"/>
      <c r="D414" s="299"/>
      <c r="E414" s="90" t="s">
        <v>244</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0"/>
      <c r="C415" s="290"/>
      <c r="D415" s="299"/>
      <c r="E415" s="90" t="s">
        <v>245</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0"/>
      <c r="C416" s="290"/>
      <c r="D416" s="299"/>
      <c r="E416" s="90" t="s">
        <v>246</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0"/>
      <c r="C417" s="290"/>
      <c r="D417" s="299"/>
      <c r="E417" s="90" t="s">
        <v>247</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0"/>
      <c r="C418" s="290"/>
      <c r="D418" s="299"/>
      <c r="E418" s="10" t="s">
        <v>248</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0"/>
      <c r="C419" s="290"/>
      <c r="D419" s="299"/>
      <c r="E419" s="88" t="s">
        <v>523</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0"/>
      <c r="C420" s="290"/>
      <c r="D420" s="299"/>
      <c r="E420" s="91" t="s">
        <v>524</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0"/>
      <c r="C421" s="290"/>
      <c r="D421" s="299"/>
      <c r="E421" s="91" t="s">
        <v>667</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0"/>
      <c r="C422" s="290"/>
      <c r="D422" s="299"/>
      <c r="E422" s="91" t="s">
        <v>668</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0"/>
      <c r="C423" s="290"/>
      <c r="D423" s="299"/>
      <c r="E423" s="91" t="s">
        <v>669</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0"/>
      <c r="C424" s="290"/>
      <c r="D424" s="299"/>
      <c r="E424" s="91" t="s">
        <v>670</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0"/>
      <c r="C425" s="290"/>
      <c r="D425" s="299"/>
      <c r="E425" s="91" t="s">
        <v>671</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0"/>
      <c r="C426" s="290"/>
      <c r="D426" s="299"/>
      <c r="E426" s="92" t="s">
        <v>852</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0"/>
      <c r="C427" s="290"/>
      <c r="D427" s="299"/>
      <c r="E427" s="92" t="s">
        <v>672</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0"/>
      <c r="C428" s="290"/>
      <c r="D428" s="299"/>
      <c r="E428" s="92" t="s">
        <v>673</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0"/>
      <c r="C429" s="290"/>
      <c r="D429" s="299"/>
      <c r="E429" s="93" t="s">
        <v>680</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0"/>
      <c r="C430" s="290"/>
      <c r="D430" s="299"/>
      <c r="E430" s="93" t="s">
        <v>751</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0"/>
      <c r="C431" s="290"/>
      <c r="D431" s="299"/>
      <c r="E431" s="93" t="s">
        <v>257</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0"/>
      <c r="C432" s="290"/>
      <c r="D432" s="299"/>
      <c r="E432" s="93" t="s">
        <v>258</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0"/>
      <c r="C433" s="290"/>
      <c r="D433" s="299"/>
      <c r="E433" s="88" t="s">
        <v>719</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0"/>
      <c r="C434" s="290"/>
      <c r="D434" s="299"/>
      <c r="E434" s="88" t="s">
        <v>720</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0"/>
      <c r="C435" s="290"/>
      <c r="D435" s="299"/>
      <c r="E435" s="88" t="s">
        <v>721</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0"/>
      <c r="C436" s="290"/>
      <c r="D436" s="299"/>
      <c r="E436" s="88" t="s">
        <v>722</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0"/>
      <c r="C437" s="290"/>
      <c r="D437" s="299"/>
      <c r="E437" s="88" t="s">
        <v>133</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0"/>
      <c r="C438" s="290"/>
      <c r="D438" s="299"/>
      <c r="E438" s="88" t="s">
        <v>196</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f>
        <v>10174.8</v>
      </c>
      <c r="X438" s="40">
        <f t="shared" si="43"/>
        <v>23755.2</v>
      </c>
    </row>
    <row r="439" spans="2:24" ht="63">
      <c r="B439" s="290"/>
      <c r="C439" s="290"/>
      <c r="D439" s="299"/>
      <c r="E439" s="88" t="s">
        <v>820</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0"/>
      <c r="C440" s="290"/>
      <c r="D440" s="299"/>
      <c r="E440" s="88" t="s">
        <v>705</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0"/>
      <c r="C441" s="290"/>
      <c r="D441" s="299"/>
      <c r="E441" s="88" t="s">
        <v>536</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0"/>
      <c r="C442" s="290"/>
      <c r="D442" s="299"/>
      <c r="E442" s="88" t="s">
        <v>537</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0"/>
      <c r="C443" s="290"/>
      <c r="D443" s="299"/>
      <c r="E443" s="88" t="s">
        <v>538</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291"/>
      <c r="C444" s="291"/>
      <c r="D444" s="300"/>
      <c r="E444" s="88" t="s">
        <v>193</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289" t="s">
        <v>350</v>
      </c>
      <c r="C445" s="289" t="s">
        <v>304</v>
      </c>
      <c r="D445" s="298" t="s">
        <v>303</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1206228.32</v>
      </c>
      <c r="X445" s="184">
        <f t="shared" si="43"/>
        <v>2082289.1899999997</v>
      </c>
    </row>
    <row r="446" spans="2:24" ht="94.5">
      <c r="B446" s="290"/>
      <c r="C446" s="290"/>
      <c r="D446" s="299"/>
      <c r="E446" s="94" t="s">
        <v>519</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0"/>
      <c r="C447" s="290"/>
      <c r="D447" s="299"/>
      <c r="E447" s="95" t="s">
        <v>821</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0"/>
      <c r="C448" s="290"/>
      <c r="D448" s="299"/>
      <c r="E448" s="95" t="s">
        <v>87</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0"/>
      <c r="C449" s="290"/>
      <c r="D449" s="299"/>
      <c r="E449" s="95" t="s">
        <v>127</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0"/>
      <c r="C450" s="290"/>
      <c r="D450" s="299"/>
      <c r="E450" s="95" t="s">
        <v>142</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0"/>
      <c r="C451" s="290"/>
      <c r="D451" s="299"/>
      <c r="E451" s="95" t="s">
        <v>58</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0"/>
      <c r="C452" s="290"/>
      <c r="D452" s="299"/>
      <c r="E452" s="95" t="s">
        <v>748</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0"/>
      <c r="C453" s="290"/>
      <c r="D453" s="299"/>
      <c r="E453" s="95" t="s">
        <v>499</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0"/>
      <c r="C454" s="290"/>
      <c r="D454" s="299"/>
      <c r="E454" s="95" t="s">
        <v>498</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0"/>
      <c r="C455" s="290"/>
      <c r="D455" s="299"/>
      <c r="E455" s="95" t="s">
        <v>804</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407541.2</v>
      </c>
      <c r="X455" s="40">
        <f t="shared" si="43"/>
        <v>715258.8</v>
      </c>
    </row>
    <row r="456" spans="2:24" ht="31.5">
      <c r="B456" s="290"/>
      <c r="C456" s="290"/>
      <c r="D456" s="299"/>
      <c r="E456" s="96" t="s">
        <v>805</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0"/>
      <c r="C457" s="290"/>
      <c r="D457" s="299"/>
      <c r="E457" s="96" t="s">
        <v>806</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0"/>
      <c r="C458" s="290"/>
      <c r="D458" s="299"/>
      <c r="E458" s="96" t="s">
        <v>807</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0"/>
      <c r="C459" s="290"/>
      <c r="D459" s="299"/>
      <c r="E459" s="96" t="s">
        <v>808</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0"/>
      <c r="C460" s="290"/>
      <c r="D460" s="299"/>
      <c r="E460" s="96" t="s">
        <v>809</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0"/>
      <c r="C461" s="290"/>
      <c r="D461" s="299"/>
      <c r="E461" s="96" t="s">
        <v>810</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0"/>
      <c r="C462" s="290"/>
      <c r="D462" s="299"/>
      <c r="E462" s="96" t="s">
        <v>811</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0"/>
      <c r="C463" s="290"/>
      <c r="D463" s="299"/>
      <c r="E463" s="96" t="s">
        <v>812</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0"/>
      <c r="C464" s="290"/>
      <c r="D464" s="299"/>
      <c r="E464" s="96" t="s">
        <v>813</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0"/>
      <c r="C465" s="290"/>
      <c r="D465" s="299"/>
      <c r="E465" s="96" t="s">
        <v>814</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0"/>
      <c r="C466" s="290"/>
      <c r="D466" s="299"/>
      <c r="E466" s="96" t="s">
        <v>815</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0"/>
      <c r="C467" s="290"/>
      <c r="D467" s="299"/>
      <c r="E467" s="96" t="s">
        <v>187</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0"/>
      <c r="C468" s="290"/>
      <c r="D468" s="299"/>
      <c r="E468" s="96" t="s">
        <v>816</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0"/>
      <c r="C469" s="290"/>
      <c r="D469" s="299"/>
      <c r="E469" s="96" t="s">
        <v>817</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291"/>
      <c r="C470" s="291"/>
      <c r="D470" s="300"/>
      <c r="E470" s="96" t="s">
        <v>818</v>
      </c>
      <c r="F470" s="76"/>
      <c r="G470" s="18"/>
      <c r="H470" s="224"/>
      <c r="I470" s="255">
        <v>3110</v>
      </c>
      <c r="J470" s="49">
        <v>47400</v>
      </c>
      <c r="K470" s="49"/>
      <c r="L470" s="49"/>
      <c r="M470" s="49"/>
      <c r="N470" s="49"/>
      <c r="O470" s="49"/>
      <c r="P470" s="49"/>
      <c r="Q470" s="49"/>
      <c r="R470" s="49">
        <v>47400</v>
      </c>
      <c r="S470" s="49"/>
      <c r="T470" s="49"/>
      <c r="U470" s="49"/>
      <c r="V470" s="49"/>
      <c r="W470" s="49">
        <v>26850</v>
      </c>
      <c r="X470" s="40">
        <f t="shared" si="43"/>
        <v>20550</v>
      </c>
    </row>
    <row r="471" spans="2:24" ht="15.75">
      <c r="B471" s="289" t="s">
        <v>351</v>
      </c>
      <c r="C471" s="289" t="s">
        <v>305</v>
      </c>
      <c r="D471" s="298" t="s">
        <v>529</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1930165.2</v>
      </c>
      <c r="X471" s="184">
        <f t="shared" si="43"/>
        <v>5182230.350000001</v>
      </c>
    </row>
    <row r="472" spans="2:24" ht="47.25">
      <c r="B472" s="290"/>
      <c r="C472" s="290"/>
      <c r="D472" s="299"/>
      <c r="E472" s="10" t="s">
        <v>596</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0"/>
      <c r="C473" s="290"/>
      <c r="D473" s="299"/>
      <c r="E473" s="11" t="s">
        <v>597</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0"/>
      <c r="C474" s="290"/>
      <c r="D474" s="299"/>
      <c r="E474" s="11" t="s">
        <v>598</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0"/>
      <c r="C475" s="290"/>
      <c r="D475" s="299"/>
      <c r="E475" s="11" t="s">
        <v>143</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0"/>
      <c r="C476" s="290"/>
      <c r="D476" s="299"/>
      <c r="E476" s="10" t="s">
        <v>144</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0"/>
      <c r="C477" s="290"/>
      <c r="D477" s="299"/>
      <c r="E477" s="11" t="s">
        <v>598</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0"/>
      <c r="C478" s="290"/>
      <c r="D478" s="299"/>
      <c r="E478" s="11" t="s">
        <v>143</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0"/>
      <c r="C479" s="290"/>
      <c r="D479" s="299"/>
      <c r="E479" s="10" t="s">
        <v>899</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0"/>
      <c r="C480" s="290"/>
      <c r="D480" s="299"/>
      <c r="E480" s="24" t="s">
        <v>900</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0"/>
      <c r="C481" s="290"/>
      <c r="D481" s="299"/>
      <c r="E481" s="24" t="s">
        <v>387</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0"/>
      <c r="C482" s="290"/>
      <c r="D482" s="299"/>
      <c r="E482" s="24" t="s">
        <v>539</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0"/>
      <c r="C483" s="290"/>
      <c r="D483" s="299"/>
      <c r="E483" s="24" t="s">
        <v>540</v>
      </c>
      <c r="F483" s="49"/>
      <c r="G483" s="50"/>
      <c r="H483" s="220"/>
      <c r="I483" s="255">
        <v>3132</v>
      </c>
      <c r="J483" s="9">
        <v>595764</v>
      </c>
      <c r="K483" s="49"/>
      <c r="L483" s="9"/>
      <c r="M483" s="49"/>
      <c r="N483" s="49"/>
      <c r="O483" s="49"/>
      <c r="P483" s="49"/>
      <c r="Q483" s="49"/>
      <c r="R483" s="49"/>
      <c r="S483" s="49">
        <v>595764</v>
      </c>
      <c r="T483" s="49"/>
      <c r="U483" s="49"/>
      <c r="V483" s="49"/>
      <c r="W483" s="9">
        <f>173696.76+5400</f>
        <v>179096.76</v>
      </c>
      <c r="X483" s="40">
        <f t="shared" si="50"/>
        <v>416667.24</v>
      </c>
    </row>
    <row r="484" spans="2:24" ht="47.25">
      <c r="B484" s="290"/>
      <c r="C484" s="290"/>
      <c r="D484" s="299"/>
      <c r="E484" s="88" t="s">
        <v>567</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0"/>
      <c r="C485" s="290"/>
      <c r="D485" s="299"/>
      <c r="E485" s="89" t="s">
        <v>676</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0"/>
      <c r="C486" s="290"/>
      <c r="D486" s="299"/>
      <c r="E486" s="89" t="s">
        <v>677</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0"/>
      <c r="C487" s="290"/>
      <c r="D487" s="299"/>
      <c r="E487" s="89" t="s">
        <v>678</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0"/>
      <c r="C488" s="290"/>
      <c r="D488" s="299"/>
      <c r="E488" s="89" t="s">
        <v>711</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0"/>
      <c r="C489" s="290"/>
      <c r="D489" s="299"/>
      <c r="E489" s="88" t="s">
        <v>745</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0"/>
      <c r="C490" s="290"/>
      <c r="D490" s="299"/>
      <c r="E490" s="88" t="s">
        <v>746</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69146</v>
      </c>
      <c r="X490" s="40">
        <f t="shared" si="50"/>
        <v>46215</v>
      </c>
    </row>
    <row r="491" spans="2:24" ht="31.5">
      <c r="B491" s="290"/>
      <c r="C491" s="290"/>
      <c r="D491" s="299"/>
      <c r="E491" s="97" t="s">
        <v>475</v>
      </c>
      <c r="F491" s="40"/>
      <c r="G491" s="40"/>
      <c r="H491" s="225"/>
      <c r="I491" s="255">
        <v>3110</v>
      </c>
      <c r="J491" s="49">
        <v>11310</v>
      </c>
      <c r="K491" s="49"/>
      <c r="L491" s="49"/>
      <c r="M491" s="49"/>
      <c r="N491" s="49"/>
      <c r="O491" s="49"/>
      <c r="P491" s="49"/>
      <c r="Q491" s="49"/>
      <c r="R491" s="49">
        <v>11310</v>
      </c>
      <c r="S491" s="49"/>
      <c r="T491" s="49"/>
      <c r="U491" s="49"/>
      <c r="V491" s="49"/>
      <c r="W491" s="49">
        <v>11245</v>
      </c>
      <c r="X491" s="40">
        <f t="shared" si="50"/>
        <v>65</v>
      </c>
    </row>
    <row r="492" spans="2:24" ht="31.5">
      <c r="B492" s="290"/>
      <c r="C492" s="290"/>
      <c r="D492" s="299"/>
      <c r="E492" s="97" t="s">
        <v>476</v>
      </c>
      <c r="F492" s="40"/>
      <c r="G492" s="40"/>
      <c r="H492" s="225"/>
      <c r="I492" s="255">
        <v>3110</v>
      </c>
      <c r="J492" s="49">
        <v>18096</v>
      </c>
      <c r="K492" s="49"/>
      <c r="L492" s="49"/>
      <c r="M492" s="49"/>
      <c r="N492" s="49"/>
      <c r="O492" s="49"/>
      <c r="P492" s="49"/>
      <c r="Q492" s="49"/>
      <c r="R492" s="49">
        <v>18096</v>
      </c>
      <c r="S492" s="49"/>
      <c r="T492" s="49"/>
      <c r="U492" s="49"/>
      <c r="V492" s="49"/>
      <c r="W492" s="49">
        <v>18096</v>
      </c>
      <c r="X492" s="40">
        <f t="shared" si="50"/>
        <v>0</v>
      </c>
    </row>
    <row r="493" spans="2:24" ht="31.5">
      <c r="B493" s="290"/>
      <c r="C493" s="290"/>
      <c r="D493" s="299"/>
      <c r="E493" s="97" t="s">
        <v>477</v>
      </c>
      <c r="F493" s="40"/>
      <c r="G493" s="40"/>
      <c r="H493" s="225"/>
      <c r="I493" s="255">
        <v>3110</v>
      </c>
      <c r="J493" s="49">
        <v>50895</v>
      </c>
      <c r="K493" s="49"/>
      <c r="L493" s="49"/>
      <c r="M493" s="49"/>
      <c r="N493" s="49"/>
      <c r="O493" s="49"/>
      <c r="P493" s="49"/>
      <c r="Q493" s="49"/>
      <c r="R493" s="49">
        <v>50895</v>
      </c>
      <c r="S493" s="49"/>
      <c r="T493" s="49"/>
      <c r="U493" s="49"/>
      <c r="V493" s="49"/>
      <c r="W493" s="49">
        <v>11245</v>
      </c>
      <c r="X493" s="40">
        <f t="shared" si="50"/>
        <v>39650</v>
      </c>
    </row>
    <row r="494" spans="2:24" ht="31.5" hidden="1">
      <c r="B494" s="290"/>
      <c r="C494" s="290"/>
      <c r="D494" s="299"/>
      <c r="E494" s="97" t="s">
        <v>478</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0"/>
      <c r="C495" s="290"/>
      <c r="D495" s="299"/>
      <c r="E495" s="97" t="s">
        <v>479</v>
      </c>
      <c r="F495" s="40"/>
      <c r="G495" s="40"/>
      <c r="H495" s="225"/>
      <c r="I495" s="255">
        <v>3110</v>
      </c>
      <c r="J495" s="49">
        <v>35060</v>
      </c>
      <c r="K495" s="49"/>
      <c r="L495" s="49"/>
      <c r="M495" s="49"/>
      <c r="N495" s="49"/>
      <c r="O495" s="49"/>
      <c r="P495" s="49"/>
      <c r="Q495" s="49"/>
      <c r="R495" s="49">
        <v>35060</v>
      </c>
      <c r="S495" s="49"/>
      <c r="T495" s="49"/>
      <c r="U495" s="49"/>
      <c r="V495" s="49"/>
      <c r="W495" s="49">
        <v>28560</v>
      </c>
      <c r="X495" s="40">
        <f t="shared" si="50"/>
        <v>6500</v>
      </c>
    </row>
    <row r="496" spans="2:24" ht="39.75" customHeight="1">
      <c r="B496" s="290"/>
      <c r="C496" s="290"/>
      <c r="D496" s="299"/>
      <c r="E496" s="98" t="s">
        <v>706</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0"/>
      <c r="C497" s="290"/>
      <c r="D497" s="299"/>
      <c r="E497" s="98" t="s">
        <v>480</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0"/>
      <c r="C498" s="290"/>
      <c r="D498" s="299"/>
      <c r="E498" s="342" t="s">
        <v>629</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0"/>
      <c r="C499" s="290"/>
      <c r="D499" s="299"/>
      <c r="E499" s="343"/>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0"/>
      <c r="C500" s="290"/>
      <c r="D500" s="299"/>
      <c r="E500" s="88" t="s">
        <v>473</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9067.21+143694+343829</f>
        <v>496590.20999999996</v>
      </c>
      <c r="X500" s="40">
        <f t="shared" si="50"/>
        <v>3409.7900000000373</v>
      </c>
    </row>
    <row r="501" spans="2:24" ht="47.25">
      <c r="B501" s="290"/>
      <c r="C501" s="290"/>
      <c r="D501" s="299"/>
      <c r="E501" s="88" t="s">
        <v>541</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291"/>
      <c r="C502" s="291"/>
      <c r="D502" s="300"/>
      <c r="E502" s="88" t="s">
        <v>474</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363" t="s">
        <v>352</v>
      </c>
      <c r="C503" s="363" t="s">
        <v>307</v>
      </c>
      <c r="D503" s="347" t="s">
        <v>306</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0"/>
      <c r="C504" s="290"/>
      <c r="D504" s="299"/>
      <c r="E504" s="10" t="s">
        <v>901</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0"/>
      <c r="C505" s="290"/>
      <c r="D505" s="299"/>
      <c r="E505" s="11" t="s">
        <v>844</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0"/>
      <c r="C506" s="290"/>
      <c r="D506" s="299"/>
      <c r="E506" s="10" t="s">
        <v>542</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364"/>
      <c r="C507" s="364"/>
      <c r="D507" s="348"/>
      <c r="E507" s="11" t="s">
        <v>543</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289" t="s">
        <v>308</v>
      </c>
      <c r="C508" s="289" t="s">
        <v>302</v>
      </c>
      <c r="D508" s="298" t="s">
        <v>902</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717698.16</v>
      </c>
      <c r="X508" s="184">
        <f t="shared" si="50"/>
        <v>505291.94000000006</v>
      </c>
    </row>
    <row r="509" spans="2:24" ht="110.25">
      <c r="B509" s="290"/>
      <c r="C509" s="290"/>
      <c r="D509" s="299"/>
      <c r="E509" s="24" t="s">
        <v>903</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0"/>
      <c r="C510" s="290"/>
      <c r="D510" s="299"/>
      <c r="E510" s="24" t="s">
        <v>497</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13186.06+30767.46+264852.6+210839.14</f>
        <v>519645.26</v>
      </c>
      <c r="X510" s="40">
        <f t="shared" si="50"/>
        <v>435354.74</v>
      </c>
    </row>
    <row r="511" spans="2:24" ht="94.5">
      <c r="B511" s="291"/>
      <c r="C511" s="291"/>
      <c r="D511" s="300"/>
      <c r="E511" s="95" t="s">
        <v>78</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326" t="s">
        <v>482</v>
      </c>
      <c r="E512" s="327"/>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1245032</v>
      </c>
      <c r="X512" s="60">
        <f t="shared" si="50"/>
        <v>755401.3999999999</v>
      </c>
    </row>
    <row r="513" spans="2:24" ht="15.75">
      <c r="B513" s="287" t="s">
        <v>794</v>
      </c>
      <c r="C513" s="331" t="s">
        <v>792</v>
      </c>
      <c r="D513" s="298" t="s">
        <v>168</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85500</v>
      </c>
      <c r="X513" s="184">
        <f t="shared" si="50"/>
        <v>657500</v>
      </c>
    </row>
    <row r="514" spans="2:24" ht="63">
      <c r="B514" s="288"/>
      <c r="C514" s="332"/>
      <c r="D514" s="299"/>
      <c r="E514" s="94" t="s">
        <v>594</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288"/>
      <c r="C515" s="332"/>
      <c r="D515" s="299"/>
      <c r="E515" s="94" t="s">
        <v>595</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288"/>
      <c r="C516" s="332"/>
      <c r="D516" s="299"/>
      <c r="E516" s="94" t="s">
        <v>0</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288"/>
      <c r="C517" s="332"/>
      <c r="D517" s="299"/>
      <c r="E517" s="94" t="s">
        <v>320</v>
      </c>
      <c r="F517" s="76"/>
      <c r="G517" s="99"/>
      <c r="H517" s="224"/>
      <c r="I517" s="255">
        <v>3110</v>
      </c>
      <c r="J517" s="76">
        <v>29000</v>
      </c>
      <c r="K517" s="49"/>
      <c r="L517" s="49"/>
      <c r="M517" s="49"/>
      <c r="N517" s="49"/>
      <c r="O517" s="49"/>
      <c r="P517" s="49"/>
      <c r="Q517" s="49"/>
      <c r="R517" s="49">
        <v>29000</v>
      </c>
      <c r="S517" s="49"/>
      <c r="T517" s="49"/>
      <c r="U517" s="49"/>
      <c r="V517" s="49"/>
      <c r="W517" s="49"/>
      <c r="X517" s="40">
        <f t="shared" si="50"/>
        <v>29000</v>
      </c>
    </row>
    <row r="518" spans="2:24" ht="47.25">
      <c r="B518" s="288"/>
      <c r="C518" s="332"/>
      <c r="D518" s="299"/>
      <c r="E518" s="94" t="s">
        <v>321</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292"/>
      <c r="C519" s="333"/>
      <c r="D519" s="300"/>
      <c r="E519" s="94" t="s">
        <v>322</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287" t="s">
        <v>141</v>
      </c>
      <c r="C520" s="287" t="s">
        <v>791</v>
      </c>
      <c r="D520" s="298" t="s">
        <v>140</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292"/>
      <c r="C521" s="292"/>
      <c r="D521" s="300"/>
      <c r="E521" s="145" t="s">
        <v>265</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289" t="s">
        <v>209</v>
      </c>
      <c r="C522" s="289" t="s">
        <v>904</v>
      </c>
      <c r="D522" s="298" t="s">
        <v>599</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0"/>
      <c r="C523" s="290"/>
      <c r="D523" s="299"/>
      <c r="E523" s="27" t="s">
        <v>600</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0"/>
      <c r="C524" s="290"/>
      <c r="D524" s="299"/>
      <c r="E524" s="27" t="s">
        <v>882</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0"/>
      <c r="C525" s="290"/>
      <c r="D525" s="299"/>
      <c r="E525" s="27" t="s">
        <v>398</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0"/>
      <c r="C526" s="290"/>
      <c r="D526" s="299"/>
      <c r="E526" s="27" t="s">
        <v>530</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0"/>
      <c r="C527" s="290"/>
      <c r="D527" s="299"/>
      <c r="E527" s="27" t="s">
        <v>89</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0"/>
      <c r="C528" s="290"/>
      <c r="D528" s="299"/>
      <c r="E528" s="27" t="s">
        <v>90</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291"/>
      <c r="C529" s="291"/>
      <c r="D529" s="300"/>
      <c r="E529" s="27" t="s">
        <v>601</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326" t="s">
        <v>483</v>
      </c>
      <c r="E530" s="327"/>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34189594.09</v>
      </c>
      <c r="X530" s="60">
        <f t="shared" si="50"/>
        <v>58482310.099999994</v>
      </c>
    </row>
    <row r="531" spans="2:24" ht="15.75">
      <c r="B531" s="331" t="s">
        <v>794</v>
      </c>
      <c r="C531" s="331" t="s">
        <v>792</v>
      </c>
      <c r="D531" s="298" t="s">
        <v>168</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300"/>
      <c r="E532" s="103" t="s">
        <v>91</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289" t="s">
        <v>939</v>
      </c>
      <c r="C533" s="289" t="s">
        <v>310</v>
      </c>
      <c r="D533" s="298" t="s">
        <v>311</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8430135.58</v>
      </c>
      <c r="X533" s="184">
        <f t="shared" si="50"/>
        <v>1705056.42</v>
      </c>
    </row>
    <row r="534" spans="2:24" ht="63">
      <c r="B534" s="290"/>
      <c r="C534" s="290"/>
      <c r="D534" s="299"/>
      <c r="E534" s="19" t="s">
        <v>313</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0"/>
      <c r="C535" s="290"/>
      <c r="D535" s="299"/>
      <c r="E535" s="19" t="s">
        <v>704</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0"/>
      <c r="C536" s="290"/>
      <c r="D536" s="299"/>
      <c r="E536" s="28" t="s">
        <v>326</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0"/>
      <c r="C537" s="290"/>
      <c r="D537" s="299"/>
      <c r="E537" s="28" t="s">
        <v>264</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0"/>
      <c r="C538" s="290"/>
      <c r="D538" s="299"/>
      <c r="E538" s="28" t="s">
        <v>481</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0"/>
      <c r="C539" s="290"/>
      <c r="D539" s="299"/>
      <c r="E539" s="28" t="s">
        <v>403</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0"/>
      <c r="C540" s="290"/>
      <c r="D540" s="299"/>
      <c r="E540" s="28" t="s">
        <v>578</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0"/>
      <c r="C541" s="290"/>
      <c r="D541" s="299"/>
      <c r="E541" s="28" t="s">
        <v>62</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0"/>
      <c r="C542" s="290"/>
      <c r="D542" s="299"/>
      <c r="E542" s="28" t="s">
        <v>114</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0"/>
      <c r="C543" s="290"/>
      <c r="D543" s="299"/>
      <c r="E543" s="28" t="s">
        <v>150</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0"/>
      <c r="C544" s="290"/>
      <c r="D544" s="299"/>
      <c r="E544" s="105" t="s">
        <v>267</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98532+75072+7774.8+20214+6333.6+426782.42+6478+903421.49+11470.8+153872.01+12488+796503.81+18852+2613.6+205562.4+3116.4+27112.4+57500.54+92178.72+13617+176449.92+152632.89+809655.96+88364+52066.8+382291.64+140679.32+8245+913315.69+4816.96+201851.04+176212.35+560214.3</f>
        <v>6606291.86</v>
      </c>
      <c r="X544" s="40">
        <f t="shared" si="50"/>
        <v>1034654.6199999992</v>
      </c>
    </row>
    <row r="545" spans="2:24" ht="78.75">
      <c r="B545" s="290"/>
      <c r="C545" s="290"/>
      <c r="D545" s="299"/>
      <c r="E545" s="10" t="s">
        <v>708</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0"/>
      <c r="C546" s="290"/>
      <c r="D546" s="299"/>
      <c r="E546" s="10" t="s">
        <v>709</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0"/>
      <c r="C547" s="290"/>
      <c r="D547" s="299"/>
      <c r="E547" s="108" t="s">
        <v>861</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0"/>
      <c r="C548" s="290"/>
      <c r="D548" s="299"/>
      <c r="E548" s="108" t="s">
        <v>22</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0"/>
      <c r="C549" s="290"/>
      <c r="D549" s="299"/>
      <c r="E549" s="108" t="s">
        <v>23</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0"/>
      <c r="C550" s="290"/>
      <c r="D550" s="299"/>
      <c r="E550" s="108" t="s">
        <v>710</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287" t="s">
        <v>940</v>
      </c>
      <c r="C551" s="287" t="s">
        <v>310</v>
      </c>
      <c r="D551" s="334" t="s">
        <v>763</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288"/>
      <c r="C552" s="288"/>
      <c r="D552" s="334"/>
      <c r="E552" s="12" t="s">
        <v>803</v>
      </c>
      <c r="F552" s="76"/>
      <c r="G552" s="99"/>
      <c r="H552" s="224"/>
      <c r="I552" s="251" t="s">
        <v>294</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292"/>
      <c r="C553" s="292"/>
      <c r="D553" s="334"/>
      <c r="E553" s="12" t="s">
        <v>774</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289" t="s">
        <v>798</v>
      </c>
      <c r="C554" s="289" t="s">
        <v>799</v>
      </c>
      <c r="D554" s="298" t="s">
        <v>566</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1856862.5499999998</v>
      </c>
      <c r="X554" s="184">
        <f t="shared" si="63"/>
        <v>3125959.0300000003</v>
      </c>
    </row>
    <row r="555" spans="2:24" ht="94.5">
      <c r="B555" s="290"/>
      <c r="C555" s="290"/>
      <c r="D555" s="299"/>
      <c r="E555" s="28" t="s">
        <v>679</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0"/>
      <c r="C556" s="290"/>
      <c r="D556" s="299"/>
      <c r="E556" s="12" t="s">
        <v>525</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0"/>
      <c r="C557" s="290"/>
      <c r="D557" s="299"/>
      <c r="E557" s="29" t="s">
        <v>526</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0"/>
      <c r="C558" s="290"/>
      <c r="D558" s="299"/>
      <c r="E558" s="10" t="s">
        <v>574</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v>285835</v>
      </c>
      <c r="X558" s="40">
        <f t="shared" si="63"/>
        <v>9605</v>
      </c>
    </row>
    <row r="559" spans="2:24" ht="63">
      <c r="B559" s="290"/>
      <c r="C559" s="290"/>
      <c r="D559" s="299"/>
      <c r="E559" s="10" t="s">
        <v>573</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v>165000</v>
      </c>
      <c r="X559" s="40">
        <f t="shared" si="63"/>
        <v>1486</v>
      </c>
    </row>
    <row r="560" spans="2:24" ht="31.5">
      <c r="B560" s="290"/>
      <c r="C560" s="290"/>
      <c r="D560" s="299"/>
      <c r="E560" s="52" t="s">
        <v>367</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0"/>
      <c r="C561" s="290"/>
      <c r="D561" s="299"/>
      <c r="E561" s="10" t="s">
        <v>100</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0"/>
      <c r="C562" s="290"/>
      <c r="D562" s="299"/>
      <c r="E562" s="10" t="s">
        <v>203</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0"/>
      <c r="C563" s="290"/>
      <c r="D563" s="299"/>
      <c r="E563" s="10" t="s">
        <v>204</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0"/>
      <c r="C564" s="290"/>
      <c r="D564" s="299"/>
      <c r="E564" s="110" t="s">
        <v>186</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0"/>
      <c r="C565" s="290"/>
      <c r="D565" s="299"/>
      <c r="E565" s="10" t="s">
        <v>135</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0"/>
      <c r="C566" s="290"/>
      <c r="D566" s="299"/>
      <c r="E566" s="108" t="s">
        <v>575</v>
      </c>
      <c r="F566" s="109"/>
      <c r="G566" s="106"/>
      <c r="H566" s="230"/>
      <c r="I566" s="257">
        <v>3142</v>
      </c>
      <c r="J566" s="21">
        <v>200000</v>
      </c>
      <c r="K566" s="49"/>
      <c r="L566" s="49"/>
      <c r="M566" s="49"/>
      <c r="N566" s="49"/>
      <c r="O566" s="49">
        <v>50000</v>
      </c>
      <c r="P566" s="49"/>
      <c r="Q566" s="49"/>
      <c r="R566" s="49"/>
      <c r="S566" s="49">
        <v>50000</v>
      </c>
      <c r="T566" s="49">
        <v>100000</v>
      </c>
      <c r="U566" s="49"/>
      <c r="V566" s="49"/>
      <c r="W566" s="49">
        <v>35000</v>
      </c>
      <c r="X566" s="40">
        <f t="shared" si="63"/>
        <v>165000</v>
      </c>
    </row>
    <row r="567" spans="2:24" ht="47.25">
      <c r="B567" s="290"/>
      <c r="C567" s="290"/>
      <c r="D567" s="299"/>
      <c r="E567" s="108" t="s">
        <v>136</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0"/>
      <c r="C568" s="290"/>
      <c r="D568" s="299"/>
      <c r="E568" s="12" t="s">
        <v>137</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0"/>
      <c r="C569" s="290"/>
      <c r="D569" s="299"/>
      <c r="E569" s="12" t="s">
        <v>138</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0"/>
      <c r="C570" s="290"/>
      <c r="D570" s="299"/>
      <c r="E570" s="12" t="s">
        <v>139</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0"/>
      <c r="C571" s="290"/>
      <c r="D571" s="299"/>
      <c r="E571" s="12" t="s">
        <v>369</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c r="X571" s="40">
        <f t="shared" si="63"/>
        <v>200000</v>
      </c>
    </row>
    <row r="572" spans="2:24" ht="78.75">
      <c r="B572" s="290"/>
      <c r="C572" s="290"/>
      <c r="D572" s="299"/>
      <c r="E572" s="12" t="s">
        <v>227</v>
      </c>
      <c r="F572" s="109"/>
      <c r="G572" s="111"/>
      <c r="H572" s="230"/>
      <c r="I572" s="257">
        <v>3142</v>
      </c>
      <c r="J572" s="21">
        <v>300000</v>
      </c>
      <c r="K572" s="49"/>
      <c r="L572" s="49"/>
      <c r="M572" s="49"/>
      <c r="N572" s="49"/>
      <c r="O572" s="49"/>
      <c r="P572" s="49"/>
      <c r="Q572" s="49"/>
      <c r="R572" s="49"/>
      <c r="S572" s="49">
        <v>300000</v>
      </c>
      <c r="T572" s="49"/>
      <c r="U572" s="49"/>
      <c r="V572" s="49"/>
      <c r="W572" s="49"/>
      <c r="X572" s="40">
        <f t="shared" si="63"/>
        <v>300000</v>
      </c>
    </row>
    <row r="573" spans="2:24" ht="94.5">
      <c r="B573" s="291"/>
      <c r="C573" s="291"/>
      <c r="D573" s="300"/>
      <c r="E573" s="10" t="s">
        <v>756</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287" t="s">
        <v>120</v>
      </c>
      <c r="C574" s="287" t="s">
        <v>121</v>
      </c>
      <c r="D574" s="298" t="s">
        <v>207</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9612000</v>
      </c>
      <c r="X574" s="184">
        <f t="shared" si="63"/>
        <v>22436234.95</v>
      </c>
    </row>
    <row r="575" spans="2:24" ht="31.5">
      <c r="B575" s="288"/>
      <c r="C575" s="288"/>
      <c r="D575" s="299"/>
      <c r="E575" s="105" t="s">
        <v>757</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v>9612000</v>
      </c>
      <c r="X575" s="40">
        <f t="shared" si="63"/>
        <v>22436234.95</v>
      </c>
    </row>
    <row r="576" spans="2:24" ht="15.75" hidden="1">
      <c r="B576" s="292"/>
      <c r="C576" s="292"/>
      <c r="D576" s="300"/>
      <c r="E576" s="105" t="s">
        <v>758</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289" t="s">
        <v>527</v>
      </c>
      <c r="C577" s="289" t="s">
        <v>926</v>
      </c>
      <c r="D577" s="298" t="s">
        <v>528</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6108575.620000001</v>
      </c>
      <c r="X577" s="184">
        <f t="shared" si="63"/>
        <v>15660435.09</v>
      </c>
    </row>
    <row r="578" spans="2:24" ht="31.5">
      <c r="B578" s="290"/>
      <c r="C578" s="290"/>
      <c r="D578" s="299"/>
      <c r="E578" s="29" t="s">
        <v>287</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0"/>
      <c r="C579" s="290"/>
      <c r="D579" s="299"/>
      <c r="E579" s="12" t="s">
        <v>358</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0"/>
      <c r="C580" s="290"/>
      <c r="D580" s="299"/>
      <c r="E580" s="12" t="s">
        <v>359</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0"/>
      <c r="C581" s="290"/>
      <c r="D581" s="299"/>
      <c r="E581" s="12" t="s">
        <v>292</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0"/>
      <c r="C582" s="290"/>
      <c r="D582" s="299"/>
      <c r="E582" s="12" t="s">
        <v>293</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0"/>
      <c r="C583" s="290"/>
      <c r="D583" s="299"/>
      <c r="E583" s="340" t="s">
        <v>738</v>
      </c>
      <c r="F583" s="30"/>
      <c r="G583" s="18"/>
      <c r="H583" s="229"/>
      <c r="I583" s="324">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0"/>
      <c r="C584" s="290"/>
      <c r="D584" s="299"/>
      <c r="E584" s="341"/>
      <c r="F584" s="30"/>
      <c r="G584" s="18"/>
      <c r="H584" s="229"/>
      <c r="I584" s="325"/>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0"/>
      <c r="C585" s="290"/>
      <c r="D585" s="299"/>
      <c r="E585" s="12" t="s">
        <v>736</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0"/>
      <c r="C586" s="290"/>
      <c r="D586" s="299"/>
      <c r="E586" s="12" t="s">
        <v>737</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0"/>
      <c r="C587" s="290"/>
      <c r="D587" s="299"/>
      <c r="E587" s="10" t="s">
        <v>180</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0"/>
      <c r="C588" s="290"/>
      <c r="D588" s="299"/>
      <c r="E588" s="10" t="s">
        <v>898</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0"/>
      <c r="C589" s="290"/>
      <c r="D589" s="299"/>
      <c r="E589" s="10" t="s">
        <v>98</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0"/>
      <c r="C590" s="290"/>
      <c r="D590" s="299"/>
      <c r="E590" s="10" t="s">
        <v>99</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0"/>
      <c r="C591" s="290"/>
      <c r="D591" s="299"/>
      <c r="E591" s="10" t="s">
        <v>189</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734925.13+339393+18811.97+220+110967</f>
        <v>1204317.0999999999</v>
      </c>
      <c r="X591" s="40">
        <f t="shared" si="63"/>
        <v>10682.90000000014</v>
      </c>
    </row>
    <row r="592" spans="2:24" ht="63">
      <c r="B592" s="290"/>
      <c r="C592" s="290"/>
      <c r="D592" s="299"/>
      <c r="E592" s="10" t="s">
        <v>190</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0"/>
      <c r="C593" s="290"/>
      <c r="D593" s="299"/>
      <c r="E593" s="10" t="s">
        <v>905</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0"/>
      <c r="C594" s="290"/>
      <c r="D594" s="299"/>
      <c r="E594" s="10" t="s">
        <v>366</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f>74843</f>
        <v>74843</v>
      </c>
      <c r="X594" s="40">
        <f t="shared" si="63"/>
        <v>55686</v>
      </c>
    </row>
    <row r="595" spans="2:24" ht="63">
      <c r="B595" s="290"/>
      <c r="C595" s="290"/>
      <c r="D595" s="299"/>
      <c r="E595" s="10" t="s">
        <v>740</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0"/>
      <c r="C596" s="290"/>
      <c r="D596" s="299"/>
      <c r="E596" s="52" t="s">
        <v>191</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0"/>
      <c r="C597" s="290"/>
      <c r="D597" s="299"/>
      <c r="E597" s="52" t="s">
        <v>906</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0"/>
      <c r="C598" s="290"/>
      <c r="D598" s="299"/>
      <c r="E598" s="52" t="s">
        <v>354</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0"/>
      <c r="C599" s="290"/>
      <c r="D599" s="299"/>
      <c r="E599" s="52" t="s">
        <v>759</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918495.13+80990.45+91699</f>
        <v>1091184.58</v>
      </c>
      <c r="X599" s="40">
        <f t="shared" si="63"/>
        <v>53815.419999999925</v>
      </c>
    </row>
    <row r="600" spans="2:24" ht="47.25">
      <c r="B600" s="290"/>
      <c r="C600" s="290"/>
      <c r="D600" s="299"/>
      <c r="E600" s="52" t="s">
        <v>607</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0"/>
      <c r="C601" s="290"/>
      <c r="D601" s="299"/>
      <c r="E601" s="52" t="s">
        <v>608</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0"/>
      <c r="C602" s="290"/>
      <c r="D602" s="299"/>
      <c r="E602" s="52" t="s">
        <v>609</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0"/>
      <c r="C603" s="290"/>
      <c r="D603" s="299"/>
      <c r="E603" s="52" t="s">
        <v>228</v>
      </c>
      <c r="F603" s="113"/>
      <c r="G603" s="115"/>
      <c r="H603" s="228"/>
      <c r="I603" s="257">
        <v>3132</v>
      </c>
      <c r="J603" s="21">
        <v>1200000</v>
      </c>
      <c r="K603" s="203"/>
      <c r="L603" s="203"/>
      <c r="M603" s="203"/>
      <c r="N603" s="203"/>
      <c r="O603" s="203"/>
      <c r="P603" s="203"/>
      <c r="Q603" s="203"/>
      <c r="R603" s="203"/>
      <c r="S603" s="21">
        <v>1200000</v>
      </c>
      <c r="T603" s="49"/>
      <c r="U603" s="49"/>
      <c r="V603" s="49"/>
      <c r="W603" s="49">
        <f>7000</f>
        <v>7000</v>
      </c>
      <c r="X603" s="40">
        <f t="shared" si="63"/>
        <v>1193000</v>
      </c>
    </row>
    <row r="604" spans="2:24" ht="47.25">
      <c r="B604" s="290"/>
      <c r="C604" s="290"/>
      <c r="D604" s="299"/>
      <c r="E604" s="52" t="s">
        <v>546</v>
      </c>
      <c r="F604" s="113"/>
      <c r="G604" s="115"/>
      <c r="H604" s="228"/>
      <c r="I604" s="257">
        <v>3132</v>
      </c>
      <c r="J604" s="21">
        <v>400000</v>
      </c>
      <c r="K604" s="203"/>
      <c r="L604" s="203"/>
      <c r="M604" s="203"/>
      <c r="N604" s="203"/>
      <c r="O604" s="203"/>
      <c r="P604" s="203"/>
      <c r="Q604" s="203"/>
      <c r="R604" s="203"/>
      <c r="S604" s="21">
        <v>400000</v>
      </c>
      <c r="T604" s="49"/>
      <c r="U604" s="49"/>
      <c r="V604" s="49"/>
      <c r="W604" s="49">
        <v>17000</v>
      </c>
      <c r="X604" s="40">
        <f t="shared" si="63"/>
        <v>383000</v>
      </c>
    </row>
    <row r="605" spans="2:24" ht="31.5">
      <c r="B605" s="290"/>
      <c r="C605" s="290"/>
      <c r="D605" s="299"/>
      <c r="E605" s="52" t="s">
        <v>368</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291"/>
      <c r="C606" s="291"/>
      <c r="D606" s="300"/>
      <c r="E606" s="52" t="s">
        <v>355</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35" t="s">
        <v>343</v>
      </c>
      <c r="C607" s="335" t="s">
        <v>799</v>
      </c>
      <c r="D607" s="334" t="s">
        <v>517</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3162835.79</v>
      </c>
      <c r="X607" s="184">
        <f t="shared" si="63"/>
        <v>10993908.07</v>
      </c>
    </row>
    <row r="608" spans="2:24" ht="31.5">
      <c r="B608" s="335"/>
      <c r="C608" s="335"/>
      <c r="D608" s="334"/>
      <c r="E608" s="119" t="s">
        <v>772</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35"/>
      <c r="C609" s="335"/>
      <c r="D609" s="334"/>
      <c r="E609" s="10" t="s">
        <v>773</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35"/>
      <c r="C610" s="335"/>
      <c r="D610" s="334"/>
      <c r="E610" s="123" t="s">
        <v>862</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8520</v>
      </c>
      <c r="X610" s="40">
        <f t="shared" si="70"/>
        <v>646800.16</v>
      </c>
    </row>
    <row r="611" spans="2:24" ht="15.75">
      <c r="B611" s="335"/>
      <c r="C611" s="335"/>
      <c r="D611" s="334"/>
      <c r="E611" s="12" t="s">
        <v>863</v>
      </c>
      <c r="F611" s="14"/>
      <c r="G611" s="18"/>
      <c r="H611" s="229"/>
      <c r="I611" s="257">
        <v>3210</v>
      </c>
      <c r="J611" s="9">
        <f>400000+255320.16</f>
        <v>655320.16</v>
      </c>
      <c r="K611" s="9"/>
      <c r="L611" s="9"/>
      <c r="M611" s="9"/>
      <c r="N611" s="9"/>
      <c r="O611" s="9"/>
      <c r="P611" s="9"/>
      <c r="Q611" s="9"/>
      <c r="R611" s="9">
        <v>400000</v>
      </c>
      <c r="S611" s="9"/>
      <c r="T611" s="9">
        <v>255320.16</v>
      </c>
      <c r="U611" s="9"/>
      <c r="V611" s="9"/>
      <c r="W611" s="9">
        <v>8520</v>
      </c>
      <c r="X611" s="40">
        <f t="shared" si="70"/>
        <v>646800.16</v>
      </c>
    </row>
    <row r="612" spans="2:24" ht="31.5">
      <c r="B612" s="335"/>
      <c r="C612" s="335"/>
      <c r="D612" s="334"/>
      <c r="E612" s="116" t="s">
        <v>192</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572652</v>
      </c>
      <c r="X612" s="40">
        <f t="shared" si="70"/>
        <v>1047348</v>
      </c>
    </row>
    <row r="613" spans="2:24" ht="63">
      <c r="B613" s="335"/>
      <c r="C613" s="335"/>
      <c r="D613" s="334"/>
      <c r="E613" s="29" t="s">
        <v>55</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f>
        <v>572652</v>
      </c>
      <c r="X613" s="40">
        <f t="shared" si="70"/>
        <v>1047348</v>
      </c>
    </row>
    <row r="614" spans="2:24" ht="31.5">
      <c r="B614" s="335"/>
      <c r="C614" s="335"/>
      <c r="D614" s="334"/>
      <c r="E614" s="116" t="s">
        <v>828</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35"/>
      <c r="C615" s="335"/>
      <c r="D615" s="334"/>
      <c r="E615" s="10" t="s">
        <v>829</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35"/>
      <c r="C616" s="335"/>
      <c r="D616" s="334"/>
      <c r="E616" s="118" t="s">
        <v>830</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35"/>
      <c r="C617" s="335"/>
      <c r="D617" s="334"/>
      <c r="E617" s="119" t="s">
        <v>831</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35"/>
      <c r="C618" s="335"/>
      <c r="D618" s="334"/>
      <c r="E618" s="10" t="s">
        <v>572</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35"/>
      <c r="C619" s="335"/>
      <c r="D619" s="334"/>
      <c r="E619" s="10" t="s">
        <v>889</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35"/>
      <c r="C620" s="335"/>
      <c r="D620" s="334"/>
      <c r="E620" s="39" t="s">
        <v>741</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35"/>
      <c r="C621" s="335"/>
      <c r="D621" s="334"/>
      <c r="E621" s="121" t="s">
        <v>742</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35"/>
      <c r="C622" s="335"/>
      <c r="D622" s="334"/>
      <c r="E622" s="12" t="s">
        <v>743</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35"/>
      <c r="C623" s="335"/>
      <c r="D623" s="334"/>
      <c r="E623" s="123" t="s">
        <v>744</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1931650.25</v>
      </c>
      <c r="X623" s="40">
        <f t="shared" si="70"/>
        <v>7879554.75</v>
      </c>
    </row>
    <row r="624" spans="2:24" ht="63">
      <c r="B624" s="335"/>
      <c r="C624" s="335"/>
      <c r="D624" s="334"/>
      <c r="E624" s="12" t="s">
        <v>836</v>
      </c>
      <c r="F624" s="12"/>
      <c r="G624" s="12"/>
      <c r="H624" s="236"/>
      <c r="I624" s="257">
        <v>3210</v>
      </c>
      <c r="J624" s="21">
        <f>250000-113000</f>
        <v>137000</v>
      </c>
      <c r="K624" s="49"/>
      <c r="L624" s="49"/>
      <c r="M624" s="49"/>
      <c r="N624" s="49"/>
      <c r="O624" s="49"/>
      <c r="P624" s="49"/>
      <c r="Q624" s="49">
        <v>250000</v>
      </c>
      <c r="R624" s="49"/>
      <c r="S624" s="49"/>
      <c r="T624" s="49">
        <v>-113000</v>
      </c>
      <c r="U624" s="49"/>
      <c r="V624" s="49"/>
      <c r="W624" s="49">
        <f>89971.2+5805.6</f>
        <v>95776.8</v>
      </c>
      <c r="X624" s="40">
        <f t="shared" si="70"/>
        <v>41223.2</v>
      </c>
    </row>
    <row r="625" spans="2:24" ht="78.75">
      <c r="B625" s="335"/>
      <c r="C625" s="335"/>
      <c r="D625" s="334"/>
      <c r="E625" s="12" t="s">
        <v>888</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35"/>
      <c r="C626" s="335"/>
      <c r="D626" s="334"/>
      <c r="E626" s="24" t="s">
        <v>194</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35"/>
      <c r="C627" s="335"/>
      <c r="D627" s="334"/>
      <c r="E627" s="24" t="s">
        <v>195</v>
      </c>
      <c r="F627" s="109"/>
      <c r="G627" s="109"/>
      <c r="H627" s="230"/>
      <c r="I627" s="257">
        <v>3210</v>
      </c>
      <c r="J627" s="21">
        <f>289000-95000</f>
        <v>194000</v>
      </c>
      <c r="K627" s="49"/>
      <c r="L627" s="49"/>
      <c r="M627" s="49"/>
      <c r="N627" s="49"/>
      <c r="O627" s="49"/>
      <c r="P627" s="49"/>
      <c r="Q627" s="49"/>
      <c r="R627" s="49"/>
      <c r="S627" s="49">
        <v>289000</v>
      </c>
      <c r="T627" s="49">
        <v>-95000</v>
      </c>
      <c r="U627" s="49"/>
      <c r="V627" s="49"/>
      <c r="W627" s="49">
        <f>109938+6752.32</f>
        <v>116690.32</v>
      </c>
      <c r="X627" s="40">
        <f t="shared" si="70"/>
        <v>77309.68</v>
      </c>
    </row>
    <row r="628" spans="2:24" ht="63">
      <c r="B628" s="335"/>
      <c r="C628" s="335"/>
      <c r="D628" s="334"/>
      <c r="E628" s="12" t="s">
        <v>769</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35"/>
      <c r="C629" s="335"/>
      <c r="D629" s="334"/>
      <c r="E629" s="24" t="s">
        <v>102</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35"/>
      <c r="C630" s="335"/>
      <c r="D630" s="334"/>
      <c r="E630" s="24" t="s">
        <v>103</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35"/>
      <c r="C631" s="335"/>
      <c r="D631" s="334"/>
      <c r="E631" s="24" t="s">
        <v>104</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35"/>
      <c r="C632" s="335"/>
      <c r="D632" s="334"/>
      <c r="E632" s="24" t="s">
        <v>105</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35"/>
      <c r="C633" s="335"/>
      <c r="D633" s="334"/>
      <c r="E633" s="24" t="s">
        <v>298</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35"/>
      <c r="C634" s="335"/>
      <c r="D634" s="334"/>
      <c r="E634" s="24" t="s">
        <v>927</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35"/>
      <c r="C635" s="335"/>
      <c r="D635" s="334"/>
      <c r="E635" s="12" t="s">
        <v>770</v>
      </c>
      <c r="F635" s="109"/>
      <c r="G635" s="109"/>
      <c r="H635" s="230"/>
      <c r="I635" s="257">
        <v>3210</v>
      </c>
      <c r="J635" s="21">
        <v>110000</v>
      </c>
      <c r="K635" s="49"/>
      <c r="L635" s="49"/>
      <c r="M635" s="49"/>
      <c r="N635" s="49"/>
      <c r="O635" s="49">
        <v>110000</v>
      </c>
      <c r="P635" s="49"/>
      <c r="Q635" s="49"/>
      <c r="R635" s="49"/>
      <c r="S635" s="49"/>
      <c r="T635" s="49"/>
      <c r="U635" s="49"/>
      <c r="V635" s="49"/>
      <c r="W635" s="49">
        <f>57962.4+5847.6</f>
        <v>63810</v>
      </c>
      <c r="X635" s="40">
        <f t="shared" si="70"/>
        <v>46190</v>
      </c>
    </row>
    <row r="636" spans="2:24" ht="63">
      <c r="B636" s="335"/>
      <c r="C636" s="335"/>
      <c r="D636" s="334"/>
      <c r="E636" s="126" t="s">
        <v>771</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35"/>
      <c r="C637" s="335"/>
      <c r="D637" s="334"/>
      <c r="E637" s="108" t="s">
        <v>928</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35"/>
      <c r="C638" s="335"/>
      <c r="D638" s="334"/>
      <c r="E638" s="108" t="s">
        <v>929</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35"/>
      <c r="C639" s="335"/>
      <c r="D639" s="334"/>
      <c r="E639" s="108" t="s">
        <v>930</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35"/>
      <c r="C640" s="335"/>
      <c r="D640" s="334"/>
      <c r="E640" s="108" t="s">
        <v>931</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35"/>
      <c r="C641" s="335"/>
      <c r="D641" s="334"/>
      <c r="E641" s="24" t="s">
        <v>85</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35"/>
      <c r="C642" s="335"/>
      <c r="D642" s="334"/>
      <c r="E642" s="278" t="s">
        <v>834</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35"/>
      <c r="C643" s="335"/>
      <c r="D643" s="334"/>
      <c r="E643" s="278" t="s">
        <v>835</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35"/>
      <c r="C644" s="335"/>
      <c r="D644" s="334"/>
      <c r="E644" s="278" t="s">
        <v>532</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35"/>
      <c r="C645" s="335"/>
      <c r="D645" s="334"/>
      <c r="E645" s="278" t="s">
        <v>215</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35"/>
      <c r="C646" s="335"/>
      <c r="D646" s="334"/>
      <c r="E646" s="108" t="s">
        <v>932</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35"/>
      <c r="C647" s="335"/>
      <c r="D647" s="334"/>
      <c r="E647" s="127" t="s">
        <v>151</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35"/>
      <c r="C648" s="335"/>
      <c r="D648" s="334"/>
      <c r="E648" s="108" t="s">
        <v>152</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35"/>
      <c r="C649" s="335"/>
      <c r="D649" s="334"/>
      <c r="E649" s="123" t="s">
        <v>153</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35"/>
      <c r="C650" s="335"/>
      <c r="D650" s="334"/>
      <c r="E650" s="12" t="s">
        <v>56</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35"/>
      <c r="C651" s="335"/>
      <c r="D651" s="334"/>
      <c r="E651" s="123" t="s">
        <v>154</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119650</v>
      </c>
      <c r="X651" s="40">
        <f t="shared" si="70"/>
        <v>1130550</v>
      </c>
    </row>
    <row r="652" spans="2:24" ht="31.5">
      <c r="B652" s="335"/>
      <c r="C652" s="335"/>
      <c r="D652" s="334"/>
      <c r="E652" s="12" t="s">
        <v>552</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35"/>
      <c r="C653" s="335"/>
      <c r="D653" s="334"/>
      <c r="E653" s="105" t="s">
        <v>553</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35"/>
      <c r="C654" s="335"/>
      <c r="D654" s="334"/>
      <c r="E654" s="10" t="s">
        <v>547</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35"/>
      <c r="C655" s="335"/>
      <c r="D655" s="334"/>
      <c r="E655" s="10" t="s">
        <v>548</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35"/>
      <c r="C656" s="335"/>
      <c r="D656" s="334"/>
      <c r="E656" s="10" t="s">
        <v>549</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35"/>
      <c r="C657" s="335"/>
      <c r="D657" s="334"/>
      <c r="E657" s="10" t="s">
        <v>554</v>
      </c>
      <c r="F657" s="109"/>
      <c r="G657" s="115"/>
      <c r="H657" s="228"/>
      <c r="I657" s="257">
        <v>3210</v>
      </c>
      <c r="J657" s="21">
        <f>61200+18401</f>
        <v>79601</v>
      </c>
      <c r="K657" s="49"/>
      <c r="L657" s="49"/>
      <c r="M657" s="49"/>
      <c r="N657" s="49"/>
      <c r="O657" s="49">
        <v>61200</v>
      </c>
      <c r="P657" s="49"/>
      <c r="Q657" s="49"/>
      <c r="R657" s="49">
        <v>18401</v>
      </c>
      <c r="S657" s="49"/>
      <c r="T657" s="49"/>
      <c r="U657" s="49"/>
      <c r="V657" s="49"/>
      <c r="W657" s="49">
        <v>50000</v>
      </c>
      <c r="X657" s="40">
        <f t="shared" si="70"/>
        <v>29601</v>
      </c>
    </row>
    <row r="658" spans="2:24" ht="15.75">
      <c r="B658" s="287" t="s">
        <v>912</v>
      </c>
      <c r="C658" s="287" t="s">
        <v>122</v>
      </c>
      <c r="D658" s="298" t="s">
        <v>555</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288"/>
      <c r="C659" s="288"/>
      <c r="D659" s="299"/>
      <c r="E659" s="105" t="s">
        <v>775</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289" t="s">
        <v>714</v>
      </c>
      <c r="C660" s="289" t="s">
        <v>123</v>
      </c>
      <c r="D660" s="298" t="s">
        <v>715</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1206143.1</v>
      </c>
      <c r="X660" s="184">
        <f t="shared" si="70"/>
        <v>1148383.7400000002</v>
      </c>
    </row>
    <row r="661" spans="2:24" ht="78.75">
      <c r="B661" s="290"/>
      <c r="C661" s="290"/>
      <c r="D661" s="299"/>
      <c r="E661" s="10" t="s">
        <v>602</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0"/>
      <c r="C662" s="290"/>
      <c r="D662" s="299"/>
      <c r="E662" s="10" t="s">
        <v>533</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v>997774</v>
      </c>
      <c r="X662" s="40">
        <f t="shared" si="70"/>
        <v>1127367.37</v>
      </c>
    </row>
    <row r="663" spans="2:24" ht="78.75">
      <c r="B663" s="291"/>
      <c r="C663" s="291"/>
      <c r="D663" s="300"/>
      <c r="E663" s="10" t="s">
        <v>158</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336" t="s">
        <v>716</v>
      </c>
      <c r="C664" s="336" t="s">
        <v>717</v>
      </c>
      <c r="D664" s="337" t="s">
        <v>718</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336"/>
      <c r="C665" s="336"/>
      <c r="D665" s="337"/>
      <c r="E665" s="29" t="s">
        <v>593</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336"/>
      <c r="C666" s="336"/>
      <c r="D666" s="337"/>
      <c r="E666" s="12" t="s">
        <v>159</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336" t="s">
        <v>747</v>
      </c>
      <c r="C667" s="336" t="s">
        <v>125</v>
      </c>
      <c r="D667" s="337" t="s">
        <v>124</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336"/>
      <c r="C668" s="336"/>
      <c r="D668" s="337"/>
      <c r="E668" s="31" t="s">
        <v>360</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336"/>
      <c r="C669" s="336"/>
      <c r="D669" s="337"/>
      <c r="E669" s="31" t="s">
        <v>865</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336"/>
      <c r="C670" s="336"/>
      <c r="D670" s="337"/>
      <c r="E670" s="31" t="s">
        <v>866</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336"/>
      <c r="C671" s="336"/>
      <c r="D671" s="337"/>
      <c r="E671" s="31" t="s">
        <v>867</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296" t="s">
        <v>885</v>
      </c>
      <c r="C672" s="296" t="s">
        <v>925</v>
      </c>
      <c r="D672" s="297" t="s">
        <v>723</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296"/>
      <c r="C673" s="296"/>
      <c r="D673" s="297"/>
      <c r="E673" s="12" t="s">
        <v>605</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296"/>
      <c r="C674" s="296"/>
      <c r="D674" s="297"/>
      <c r="E674" s="12" t="s">
        <v>606</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326" t="s">
        <v>923</v>
      </c>
      <c r="E675" s="327"/>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14440509.989999996</v>
      </c>
      <c r="X675" s="60">
        <f t="shared" si="85"/>
        <v>37285946.84</v>
      </c>
    </row>
    <row r="676" spans="2:24" ht="15.75" customHeight="1">
      <c r="B676" s="301" t="s">
        <v>794</v>
      </c>
      <c r="C676" s="296" t="s">
        <v>792</v>
      </c>
      <c r="D676" s="334" t="s">
        <v>168</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02"/>
      <c r="C677" s="296"/>
      <c r="D677" s="334"/>
      <c r="E677" s="12" t="s">
        <v>832</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03"/>
      <c r="C678" s="296"/>
      <c r="D678" s="334"/>
      <c r="E678" s="12" t="s">
        <v>833</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289" t="s">
        <v>345</v>
      </c>
      <c r="C679" s="289" t="s">
        <v>170</v>
      </c>
      <c r="D679" s="298" t="s">
        <v>935</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695923.9299999999</v>
      </c>
      <c r="X679" s="184">
        <f t="shared" si="85"/>
        <v>43873.80000000005</v>
      </c>
    </row>
    <row r="680" spans="2:24" ht="94.5">
      <c r="B680" s="290"/>
      <c r="C680" s="290"/>
      <c r="D680" s="299"/>
      <c r="E680" s="12" t="s">
        <v>295</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0"/>
      <c r="C681" s="290"/>
      <c r="D681" s="299"/>
      <c r="E681" s="12" t="s">
        <v>296</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0"/>
      <c r="C682" s="290"/>
      <c r="D682" s="299"/>
      <c r="E682" s="12" t="s">
        <v>874</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v>80365.2</v>
      </c>
      <c r="X682" s="40">
        <f t="shared" si="85"/>
        <v>16634.800000000003</v>
      </c>
    </row>
    <row r="683" spans="2:24" ht="31.5">
      <c r="B683" s="290"/>
      <c r="C683" s="290"/>
      <c r="D683" s="299"/>
      <c r="E683" s="12" t="s">
        <v>500</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47.25">
      <c r="B684" s="290"/>
      <c r="C684" s="290"/>
      <c r="D684" s="299"/>
      <c r="E684" s="130" t="s">
        <v>495</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f>118516.8+2295+117949.2</f>
        <v>238761</v>
      </c>
      <c r="X684" s="40">
        <f t="shared" si="85"/>
        <v>6239</v>
      </c>
    </row>
    <row r="685" spans="2:24" ht="15.75">
      <c r="B685" s="289" t="s">
        <v>346</v>
      </c>
      <c r="C685" s="289" t="s">
        <v>206</v>
      </c>
      <c r="D685" s="298" t="s">
        <v>205</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853978.14</v>
      </c>
      <c r="X685" s="184">
        <f t="shared" si="85"/>
        <v>623615.0299999999</v>
      </c>
    </row>
    <row r="686" spans="2:24" ht="63">
      <c r="B686" s="290"/>
      <c r="C686" s="290"/>
      <c r="D686" s="299"/>
      <c r="E686" s="12" t="s">
        <v>211</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0"/>
      <c r="C687" s="290"/>
      <c r="D687" s="299"/>
      <c r="E687" s="12" t="s">
        <v>334</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0"/>
      <c r="C688" s="290"/>
      <c r="D688" s="299"/>
      <c r="E688" s="12" t="s">
        <v>335</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0"/>
      <c r="C689" s="290"/>
      <c r="D689" s="299"/>
      <c r="E689" s="12" t="s">
        <v>314</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0"/>
      <c r="C690" s="290"/>
      <c r="D690" s="299"/>
      <c r="E690" s="12" t="s">
        <v>315</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0"/>
      <c r="C691" s="290"/>
      <c r="D691" s="299"/>
      <c r="E691" s="12" t="s">
        <v>212</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0"/>
      <c r="C692" s="290"/>
      <c r="D692" s="299"/>
      <c r="E692" s="12" t="s">
        <v>333</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0"/>
      <c r="C693" s="290"/>
      <c r="D693" s="299"/>
      <c r="E693" s="10" t="s">
        <v>848</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0"/>
      <c r="C694" s="290"/>
      <c r="D694" s="299"/>
      <c r="E694" s="130" t="s">
        <v>875</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0"/>
      <c r="C695" s="290"/>
      <c r="D695" s="299"/>
      <c r="E695" s="130" t="s">
        <v>336</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0"/>
      <c r="C696" s="290"/>
      <c r="D696" s="299"/>
      <c r="E696" s="130" t="s">
        <v>24</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0"/>
      <c r="C697" s="290"/>
      <c r="D697" s="299"/>
      <c r="E697" s="130" t="s">
        <v>534</v>
      </c>
      <c r="F697" s="66"/>
      <c r="G697" s="18"/>
      <c r="H697" s="218"/>
      <c r="I697" s="255">
        <v>3132</v>
      </c>
      <c r="J697" s="66">
        <v>50000</v>
      </c>
      <c r="K697" s="49"/>
      <c r="L697" s="49"/>
      <c r="M697" s="49"/>
      <c r="N697" s="49"/>
      <c r="O697" s="49"/>
      <c r="P697" s="49"/>
      <c r="Q697" s="49"/>
      <c r="R697" s="49"/>
      <c r="S697" s="49">
        <v>50000</v>
      </c>
      <c r="T697" s="49"/>
      <c r="U697" s="49"/>
      <c r="V697" s="49"/>
      <c r="W697" s="49">
        <v>14976</v>
      </c>
      <c r="X697" s="40">
        <f t="shared" si="85"/>
        <v>35024</v>
      </c>
    </row>
    <row r="698" spans="2:24" ht="47.25">
      <c r="B698" s="291"/>
      <c r="C698" s="291"/>
      <c r="D698" s="300"/>
      <c r="E698" s="130" t="s">
        <v>337</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289" t="s">
        <v>209</v>
      </c>
      <c r="C699" s="289" t="s">
        <v>904</v>
      </c>
      <c r="D699" s="298" t="s">
        <v>599</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291"/>
      <c r="C700" s="291"/>
      <c r="D700" s="300"/>
      <c r="E700" s="10" t="s">
        <v>849</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287" t="s">
        <v>940</v>
      </c>
      <c r="C701" s="287" t="s">
        <v>310</v>
      </c>
      <c r="D701" s="298" t="s">
        <v>763</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292"/>
      <c r="C702" s="292"/>
      <c r="D702" s="299"/>
      <c r="E702" s="130" t="s">
        <v>338</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289" t="s">
        <v>309</v>
      </c>
      <c r="C703" s="289" t="s">
        <v>312</v>
      </c>
      <c r="D703" s="298" t="s">
        <v>119</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0"/>
      <c r="C704" s="290"/>
      <c r="D704" s="299"/>
      <c r="E704" s="12" t="s">
        <v>63</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0"/>
      <c r="C705" s="290"/>
      <c r="D705" s="299"/>
      <c r="E705" s="10" t="s">
        <v>327</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0"/>
      <c r="C706" s="290"/>
      <c r="D706" s="299"/>
      <c r="E706" s="10" t="s">
        <v>339</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291"/>
      <c r="C707" s="291"/>
      <c r="D707" s="300"/>
      <c r="E707" s="130" t="s">
        <v>373</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289" t="s">
        <v>560</v>
      </c>
      <c r="C708" s="289" t="s">
        <v>562</v>
      </c>
      <c r="D708" s="298" t="s">
        <v>564</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0"/>
      <c r="C709" s="290"/>
      <c r="D709" s="299"/>
      <c r="E709" s="12" t="s">
        <v>907</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0"/>
      <c r="C710" s="290"/>
      <c r="D710" s="299"/>
      <c r="E710" s="12" t="s">
        <v>328</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291"/>
      <c r="C711" s="291"/>
      <c r="D711" s="300"/>
      <c r="E711" s="130" t="s">
        <v>627</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289" t="s">
        <v>798</v>
      </c>
      <c r="C712" s="289" t="s">
        <v>799</v>
      </c>
      <c r="D712" s="298" t="s">
        <v>566</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6465509.299999999</v>
      </c>
      <c r="X712" s="184">
        <f t="shared" si="85"/>
        <v>3233014.540000001</v>
      </c>
    </row>
    <row r="713" spans="2:24" ht="78.75">
      <c r="B713" s="290"/>
      <c r="C713" s="290"/>
      <c r="D713" s="299"/>
      <c r="E713" s="19" t="s">
        <v>178</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0"/>
      <c r="C714" s="290"/>
      <c r="D714" s="299"/>
      <c r="E714" s="28" t="s">
        <v>276</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0"/>
      <c r="C715" s="290"/>
      <c r="D715" s="299"/>
      <c r="E715" s="10" t="s">
        <v>213</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0"/>
      <c r="C716" s="290"/>
      <c r="D716" s="299"/>
      <c r="E716" s="12" t="s">
        <v>214</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0"/>
      <c r="C717" s="290"/>
      <c r="D717" s="299"/>
      <c r="E717" s="33" t="s">
        <v>933</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0"/>
      <c r="C718" s="290"/>
      <c r="D718" s="299"/>
      <c r="E718" s="10" t="s">
        <v>393</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0"/>
      <c r="C719" s="290"/>
      <c r="D719" s="299"/>
      <c r="E719" s="12" t="s">
        <v>394</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0"/>
      <c r="C720" s="290"/>
      <c r="D720" s="299"/>
      <c r="E720" s="10" t="s">
        <v>395</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0"/>
      <c r="C721" s="290"/>
      <c r="D721" s="299"/>
      <c r="E721" s="12" t="s">
        <v>329</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0"/>
      <c r="C722" s="290"/>
      <c r="D722" s="299"/>
      <c r="E722" s="12" t="s">
        <v>396</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0"/>
      <c r="C723" s="290"/>
      <c r="D723" s="299"/>
      <c r="E723" s="34" t="s">
        <v>471</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0"/>
      <c r="C724" s="290"/>
      <c r="D724" s="299"/>
      <c r="E724" s="33" t="s">
        <v>299</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0"/>
      <c r="C725" s="290"/>
      <c r="D725" s="299"/>
      <c r="E725" s="33" t="s">
        <v>300</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0"/>
      <c r="C726" s="290"/>
      <c r="D726" s="299"/>
      <c r="E726" s="33" t="s">
        <v>356</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0"/>
      <c r="C727" s="290"/>
      <c r="D727" s="299"/>
      <c r="E727" s="33" t="s">
        <v>357</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0"/>
      <c r="C728" s="290"/>
      <c r="D728" s="299"/>
      <c r="E728" s="33" t="s">
        <v>249</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0"/>
      <c r="C729" s="290"/>
      <c r="D729" s="299"/>
      <c r="E729" s="33" t="s">
        <v>250</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0"/>
      <c r="C730" s="290"/>
      <c r="D730" s="299"/>
      <c r="E730" s="33" t="s">
        <v>883</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0"/>
      <c r="C731" s="290"/>
      <c r="D731" s="299"/>
      <c r="E731" s="33" t="s">
        <v>628</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0"/>
      <c r="C732" s="290"/>
      <c r="D732" s="299"/>
      <c r="E732" s="33" t="s">
        <v>46</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0"/>
      <c r="C733" s="290"/>
      <c r="D733" s="299"/>
      <c r="E733" s="33" t="s">
        <v>47</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0"/>
      <c r="C734" s="290"/>
      <c r="D734" s="299"/>
      <c r="E734" s="33" t="s">
        <v>48</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0"/>
      <c r="C735" s="290"/>
      <c r="D735" s="299"/>
      <c r="E735" s="33" t="s">
        <v>49</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0"/>
      <c r="C736" s="290"/>
      <c r="D736" s="299"/>
      <c r="E736" s="33" t="s">
        <v>50</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0"/>
      <c r="C737" s="290"/>
      <c r="D737" s="299"/>
      <c r="E737" s="33" t="s">
        <v>155</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12891+90781+137521+2457.22</f>
        <v>243650.22</v>
      </c>
      <c r="X737" s="40">
        <f t="shared" si="85"/>
        <v>161349.78</v>
      </c>
    </row>
    <row r="738" spans="2:24" ht="47.25">
      <c r="B738" s="290"/>
      <c r="C738" s="290"/>
      <c r="D738" s="299"/>
      <c r="E738" s="33" t="s">
        <v>59</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0"/>
      <c r="C739" s="290"/>
      <c r="D739" s="299"/>
      <c r="E739" s="10" t="s">
        <v>60</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0"/>
      <c r="C740" s="290"/>
      <c r="D740" s="299"/>
      <c r="E740" s="10" t="s">
        <v>61</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94840.2+28334.61+201223.97</f>
        <v>324398.78</v>
      </c>
      <c r="X740" s="40">
        <f t="shared" si="98"/>
        <v>5601.219999999972</v>
      </c>
    </row>
    <row r="741" spans="2:24" ht="47.25">
      <c r="B741" s="290"/>
      <c r="C741" s="290"/>
      <c r="D741" s="299"/>
      <c r="E741" s="10" t="s">
        <v>107</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0"/>
      <c r="C742" s="290"/>
      <c r="D742" s="299"/>
      <c r="E742" s="10" t="s">
        <v>108</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0"/>
      <c r="C743" s="290"/>
      <c r="D743" s="299"/>
      <c r="E743" s="10" t="s">
        <v>109</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0"/>
      <c r="C744" s="290"/>
      <c r="D744" s="299"/>
      <c r="E744" s="10" t="s">
        <v>110</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0"/>
      <c r="C745" s="290"/>
      <c r="D745" s="299"/>
      <c r="E745" s="130" t="s">
        <v>111</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0"/>
      <c r="C746" s="290"/>
      <c r="D746" s="299"/>
      <c r="E746" s="130" t="s">
        <v>112</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0"/>
      <c r="C747" s="290"/>
      <c r="D747" s="299"/>
      <c r="E747" s="130" t="s">
        <v>113</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0"/>
      <c r="C748" s="290"/>
      <c r="D748" s="299"/>
      <c r="E748" s="130" t="s">
        <v>281</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0"/>
      <c r="C749" s="290"/>
      <c r="D749" s="299"/>
      <c r="E749" s="130" t="s">
        <v>503</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0"/>
      <c r="C750" s="290"/>
      <c r="D750" s="299"/>
      <c r="E750" s="130" t="s">
        <v>502</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0"/>
      <c r="C751" s="290"/>
      <c r="D751" s="299"/>
      <c r="E751" s="130" t="s">
        <v>624</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0"/>
      <c r="C752" s="290"/>
      <c r="D752" s="299"/>
      <c r="E752" s="130" t="s">
        <v>625</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0"/>
      <c r="C753" s="290"/>
      <c r="D753" s="299"/>
      <c r="E753" s="130" t="s">
        <v>626</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0"/>
      <c r="C754" s="290"/>
      <c r="D754" s="299"/>
      <c r="E754" s="130" t="s">
        <v>630</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0"/>
      <c r="C755" s="290"/>
      <c r="D755" s="299"/>
      <c r="E755" s="130" t="s">
        <v>920</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0"/>
      <c r="C756" s="290"/>
      <c r="D756" s="299"/>
      <c r="E756" s="130" t="s">
        <v>921</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0"/>
      <c r="C757" s="290"/>
      <c r="D757" s="299"/>
      <c r="E757" s="130" t="s">
        <v>934</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0"/>
      <c r="C758" s="290"/>
      <c r="D758" s="299"/>
      <c r="E758" s="130" t="s">
        <v>846</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0"/>
      <c r="C759" s="290"/>
      <c r="D759" s="299"/>
      <c r="E759" s="130" t="s">
        <v>847</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0"/>
      <c r="C760" s="290"/>
      <c r="D760" s="299"/>
      <c r="E760" s="130" t="s">
        <v>691</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166086+726+74112+3080.77+1267.07+90130.8+1775</f>
        <v>337177.64</v>
      </c>
      <c r="X760" s="40">
        <f t="shared" si="98"/>
        <v>5822.359999999986</v>
      </c>
    </row>
    <row r="761" spans="2:24" ht="78.75">
      <c r="B761" s="290"/>
      <c r="C761" s="290"/>
      <c r="D761" s="299"/>
      <c r="E761" s="10" t="s">
        <v>776</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0"/>
      <c r="C762" s="290"/>
      <c r="D762" s="299"/>
      <c r="E762" s="10" t="s">
        <v>692</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0"/>
      <c r="C763" s="290"/>
      <c r="D763" s="299"/>
      <c r="E763" s="10" t="s">
        <v>693</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289" t="s">
        <v>347</v>
      </c>
      <c r="C764" s="289" t="s">
        <v>206</v>
      </c>
      <c r="D764" s="298" t="s">
        <v>301</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0"/>
      <c r="C765" s="290"/>
      <c r="D765" s="299"/>
      <c r="E765" s="12" t="s">
        <v>179</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0"/>
      <c r="C766" s="290"/>
      <c r="D766" s="299"/>
      <c r="E766" s="33" t="s">
        <v>51</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0"/>
      <c r="C767" s="290"/>
      <c r="D767" s="299"/>
      <c r="E767" s="130" t="s">
        <v>694</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0"/>
      <c r="C768" s="290"/>
      <c r="D768" s="299"/>
      <c r="E768" s="130" t="s">
        <v>850</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291"/>
      <c r="C769" s="291"/>
      <c r="D769" s="300"/>
      <c r="E769" s="130" t="s">
        <v>504</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289" t="s">
        <v>527</v>
      </c>
      <c r="C770" s="289" t="s">
        <v>926</v>
      </c>
      <c r="D770" s="298" t="s">
        <v>528</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3972526.5200000005</v>
      </c>
      <c r="X770" s="184">
        <f t="shared" si="98"/>
        <v>30583661.44</v>
      </c>
    </row>
    <row r="771" spans="2:24" ht="63">
      <c r="B771" s="290"/>
      <c r="C771" s="290"/>
      <c r="D771" s="299"/>
      <c r="E771" s="275" t="s">
        <v>282</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0"/>
      <c r="C772" s="290"/>
      <c r="D772" s="299"/>
      <c r="E772" s="275" t="s">
        <v>283</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0"/>
      <c r="C773" s="290"/>
      <c r="D773" s="299"/>
      <c r="E773" s="275" t="s">
        <v>284</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0"/>
      <c r="C774" s="290"/>
      <c r="D774" s="299"/>
      <c r="E774" s="275" t="s">
        <v>285</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0"/>
      <c r="C775" s="290"/>
      <c r="D775" s="299"/>
      <c r="E775" s="275" t="s">
        <v>286</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0"/>
      <c r="C776" s="290"/>
      <c r="D776" s="299"/>
      <c r="E776" s="276" t="s">
        <v>577</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0"/>
      <c r="C777" s="290"/>
      <c r="D777" s="299"/>
      <c r="E777" s="277" t="s">
        <v>57</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0"/>
      <c r="C778" s="290"/>
      <c r="D778" s="299"/>
      <c r="E778" s="277" t="s">
        <v>623</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0"/>
      <c r="C779" s="290"/>
      <c r="D779" s="299"/>
      <c r="E779" s="277" t="s">
        <v>3</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0"/>
      <c r="C780" s="290"/>
      <c r="D780" s="299"/>
      <c r="E780" s="277" t="s">
        <v>4</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5</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0"/>
      <c r="C782" s="290"/>
      <c r="D782" s="299"/>
      <c r="E782" s="277" t="s">
        <v>6</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0"/>
      <c r="C783" s="290"/>
      <c r="D783" s="299"/>
      <c r="E783" s="277" t="s">
        <v>936</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0"/>
      <c r="C784" s="290"/>
      <c r="D784" s="299"/>
      <c r="E784" s="277" t="s">
        <v>914</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0"/>
      <c r="C785" s="290"/>
      <c r="D785" s="299"/>
      <c r="E785" s="277" t="s">
        <v>915</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0"/>
      <c r="C786" s="290"/>
      <c r="D786" s="299"/>
      <c r="E786" s="277" t="s">
        <v>916</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0"/>
      <c r="C787" s="290"/>
      <c r="D787" s="299"/>
      <c r="E787" s="12" t="s">
        <v>851</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0"/>
      <c r="C788" s="290"/>
      <c r="D788" s="299"/>
      <c r="E788" s="12" t="s">
        <v>501</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0"/>
      <c r="C789" s="290"/>
      <c r="D789" s="299"/>
      <c r="E789" s="130" t="s">
        <v>316</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0"/>
      <c r="C790" s="290"/>
      <c r="D790" s="299"/>
      <c r="E790" s="130" t="s">
        <v>317</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0"/>
      <c r="C791" s="290"/>
      <c r="D791" s="299"/>
      <c r="E791" s="130" t="s">
        <v>318</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0"/>
      <c r="C792" s="290"/>
      <c r="D792" s="299"/>
      <c r="E792" s="130" t="s">
        <v>918</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0"/>
      <c r="C793" s="290"/>
      <c r="D793" s="299"/>
      <c r="E793" s="130" t="s">
        <v>512</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0"/>
      <c r="C794" s="290"/>
      <c r="D794" s="299"/>
      <c r="E794" s="130" t="s">
        <v>917</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0"/>
      <c r="C795" s="290"/>
      <c r="D795" s="299"/>
      <c r="E795" s="130" t="s">
        <v>93</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0"/>
      <c r="C796" s="290"/>
      <c r="D796" s="299"/>
      <c r="E796" s="130" t="s">
        <v>7</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0"/>
      <c r="C797" s="290"/>
      <c r="D797" s="299"/>
      <c r="E797" s="130" t="s">
        <v>8</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0"/>
      <c r="C798" s="290"/>
      <c r="D798" s="299"/>
      <c r="E798" s="130" t="s">
        <v>9</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0"/>
      <c r="C799" s="290"/>
      <c r="D799" s="299"/>
      <c r="E799" s="130" t="s">
        <v>10</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0"/>
      <c r="C800" s="290"/>
      <c r="D800" s="299"/>
      <c r="E800" s="130" t="s">
        <v>11</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0"/>
      <c r="C801" s="290"/>
      <c r="D801" s="299"/>
      <c r="E801" s="130" t="s">
        <v>12</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146584.2+151215.36+852</f>
        <v>298651.56</v>
      </c>
      <c r="X801" s="40">
        <f t="shared" si="98"/>
        <v>11959.830000000016</v>
      </c>
    </row>
    <row r="802" spans="2:24" ht="63">
      <c r="B802" s="290"/>
      <c r="C802" s="290"/>
      <c r="D802" s="299"/>
      <c r="E802" s="130" t="s">
        <v>506</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0"/>
      <c r="C803" s="290"/>
      <c r="D803" s="299"/>
      <c r="E803" s="130" t="s">
        <v>610</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0"/>
      <c r="C804" s="290"/>
      <c r="D804" s="299"/>
      <c r="E804" s="130" t="s">
        <v>611</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0"/>
      <c r="C805" s="290"/>
      <c r="D805" s="299"/>
      <c r="E805" s="130" t="s">
        <v>612</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0"/>
      <c r="C806" s="290"/>
      <c r="D806" s="299"/>
      <c r="E806" s="130" t="s">
        <v>937</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14777+174875+355039.6+349749.6+5253.39</f>
        <v>899694.59</v>
      </c>
      <c r="X806" s="40">
        <f t="shared" si="102"/>
        <v>252211.41000000003</v>
      </c>
    </row>
    <row r="807" spans="2:24" ht="63">
      <c r="B807" s="290"/>
      <c r="C807" s="290"/>
      <c r="D807" s="299"/>
      <c r="E807" s="130" t="s">
        <v>516</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0"/>
      <c r="C808" s="290"/>
      <c r="D808" s="299"/>
      <c r="E808" s="130" t="s">
        <v>255</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0"/>
      <c r="C809" s="290"/>
      <c r="D809" s="299"/>
      <c r="E809" s="130" t="s">
        <v>381</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0"/>
      <c r="C810" s="290"/>
      <c r="D810" s="299"/>
      <c r="E810" s="130" t="s">
        <v>908</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0"/>
      <c r="C811" s="290"/>
      <c r="D811" s="299"/>
      <c r="E811" s="130" t="s">
        <v>909</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f>200655.6</f>
        <v>200655.6</v>
      </c>
      <c r="X811" s="40">
        <f t="shared" si="102"/>
        <v>211404.18000000002</v>
      </c>
    </row>
    <row r="812" spans="2:24" ht="78.75">
      <c r="B812" s="290"/>
      <c r="C812" s="290"/>
      <c r="D812" s="299"/>
      <c r="E812" s="130" t="s">
        <v>837</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0"/>
      <c r="C813" s="290"/>
      <c r="D813" s="299"/>
      <c r="E813" s="130" t="s">
        <v>838</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0"/>
      <c r="C814" s="290"/>
      <c r="D814" s="299"/>
      <c r="E814" s="130" t="s">
        <v>842</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0"/>
      <c r="C815" s="290"/>
      <c r="D815" s="299"/>
      <c r="E815" s="130" t="s">
        <v>681</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0"/>
      <c r="C816" s="290"/>
      <c r="D816" s="299"/>
      <c r="E816" s="130" t="s">
        <v>383</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0"/>
      <c r="C817" s="290"/>
      <c r="D817" s="299"/>
      <c r="E817" s="130" t="s">
        <v>910</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0"/>
      <c r="C818" s="290"/>
      <c r="D818" s="299"/>
      <c r="E818" s="130" t="s">
        <v>911</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0"/>
      <c r="C819" s="290"/>
      <c r="D819" s="299"/>
      <c r="E819" s="130" t="s">
        <v>535</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f>2051.95+226060</f>
        <v>228111.95</v>
      </c>
      <c r="X819" s="40">
        <f t="shared" si="102"/>
        <v>243988.05</v>
      </c>
    </row>
    <row r="820" spans="2:24" ht="31.5">
      <c r="B820" s="290"/>
      <c r="C820" s="290"/>
      <c r="D820" s="299"/>
      <c r="E820" s="130" t="s">
        <v>739</v>
      </c>
      <c r="F820" s="66"/>
      <c r="G820" s="133"/>
      <c r="H820" s="218"/>
      <c r="I820" s="259">
        <v>3132</v>
      </c>
      <c r="J820" s="66">
        <v>300000</v>
      </c>
      <c r="K820" s="49"/>
      <c r="L820" s="49"/>
      <c r="M820" s="49"/>
      <c r="N820" s="49"/>
      <c r="O820" s="49"/>
      <c r="P820" s="49"/>
      <c r="Q820" s="49">
        <v>100000</v>
      </c>
      <c r="R820" s="49">
        <v>100000</v>
      </c>
      <c r="S820" s="49">
        <v>100000</v>
      </c>
      <c r="T820" s="49"/>
      <c r="U820" s="49"/>
      <c r="V820" s="49"/>
      <c r="W820" s="49">
        <v>48143.1</v>
      </c>
      <c r="X820" s="40">
        <f t="shared" si="102"/>
        <v>251856.9</v>
      </c>
    </row>
    <row r="821" spans="2:24" ht="63">
      <c r="B821" s="290"/>
      <c r="C821" s="290"/>
      <c r="D821" s="299"/>
      <c r="E821" s="134" t="s">
        <v>695</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287" t="s">
        <v>343</v>
      </c>
      <c r="C822" s="287" t="s">
        <v>799</v>
      </c>
      <c r="D822" s="298" t="s">
        <v>517</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288"/>
      <c r="C823" s="288"/>
      <c r="D823" s="299"/>
      <c r="E823" s="135" t="s">
        <v>696</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288"/>
      <c r="C824" s="288"/>
      <c r="D824" s="299"/>
      <c r="E824" s="53" t="s">
        <v>697</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288"/>
      <c r="C825" s="288"/>
      <c r="D825" s="299"/>
      <c r="E825" s="136" t="s">
        <v>698</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292"/>
      <c r="C826" s="292"/>
      <c r="D826" s="300"/>
      <c r="E826" s="136" t="s">
        <v>699</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336" t="s">
        <v>344</v>
      </c>
      <c r="C827" s="336" t="s">
        <v>126</v>
      </c>
      <c r="D827" s="334" t="s">
        <v>353</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336"/>
      <c r="C828" s="336"/>
      <c r="D828" s="334"/>
      <c r="E828" s="19" t="s">
        <v>703</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336"/>
      <c r="C829" s="336"/>
      <c r="D829" s="334"/>
      <c r="E829" s="10" t="s">
        <v>843</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336"/>
      <c r="C830" s="336"/>
      <c r="D830" s="334"/>
      <c r="E830" s="28" t="s">
        <v>160</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336"/>
      <c r="C831" s="336"/>
      <c r="D831" s="334"/>
      <c r="E831" s="28" t="s">
        <v>161</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336"/>
      <c r="C832" s="336"/>
      <c r="D832" s="334"/>
      <c r="E832" s="130" t="s">
        <v>700</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336"/>
      <c r="C833" s="336"/>
      <c r="D833" s="334"/>
      <c r="E833" s="130" t="s">
        <v>701</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336"/>
      <c r="C834" s="336"/>
      <c r="D834" s="334"/>
      <c r="E834" s="130" t="s">
        <v>639</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336"/>
      <c r="C835" s="336"/>
      <c r="D835" s="334"/>
      <c r="E835" s="130" t="s">
        <v>505</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336"/>
      <c r="C836" s="336"/>
      <c r="D836" s="334"/>
      <c r="E836" s="137" t="s">
        <v>340</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336"/>
      <c r="C837" s="336"/>
      <c r="D837" s="334"/>
      <c r="E837" s="130" t="s">
        <v>252</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336"/>
      <c r="C838" s="336"/>
      <c r="D838" s="334"/>
      <c r="E838" s="36" t="s">
        <v>508</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336"/>
      <c r="C839" s="336"/>
      <c r="D839" s="334"/>
      <c r="E839" s="10" t="s">
        <v>509</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336"/>
      <c r="C840" s="336"/>
      <c r="D840" s="334"/>
      <c r="E840" s="10" t="s">
        <v>253</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336"/>
      <c r="C841" s="336"/>
      <c r="D841" s="334"/>
      <c r="E841" s="10" t="s">
        <v>254</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336"/>
      <c r="C842" s="336"/>
      <c r="D842" s="334"/>
      <c r="E842" s="36" t="s">
        <v>365</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336"/>
      <c r="C843" s="336"/>
      <c r="D843" s="334"/>
      <c r="E843" s="33" t="s">
        <v>162</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336"/>
      <c r="C844" s="336"/>
      <c r="D844" s="334"/>
      <c r="E844" s="33" t="s">
        <v>163</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336"/>
      <c r="C845" s="336"/>
      <c r="D845" s="334"/>
      <c r="E845" s="33" t="s">
        <v>787</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336"/>
      <c r="C846" s="336"/>
      <c r="D846" s="334"/>
      <c r="E846" s="33" t="s">
        <v>788</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326" t="s">
        <v>924</v>
      </c>
      <c r="E847" s="327"/>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216872.22</v>
      </c>
      <c r="X847" s="60">
        <f t="shared" si="102"/>
        <v>183126.99999999997</v>
      </c>
    </row>
    <row r="848" spans="2:24" ht="15.75">
      <c r="B848" s="296" t="s">
        <v>794</v>
      </c>
      <c r="C848" s="296" t="s">
        <v>792</v>
      </c>
      <c r="D848" s="297" t="s">
        <v>168</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296"/>
      <c r="C849" s="296"/>
      <c r="D849" s="297"/>
      <c r="E849" s="31" t="s">
        <v>52</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336" t="s">
        <v>344</v>
      </c>
      <c r="C850" s="336" t="s">
        <v>126</v>
      </c>
      <c r="D850" s="334" t="s">
        <v>353</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136972.22</v>
      </c>
      <c r="X850" s="184">
        <f t="shared" si="102"/>
        <v>183026.99999999997</v>
      </c>
    </row>
    <row r="851" spans="2:24" ht="63">
      <c r="B851" s="336"/>
      <c r="C851" s="336"/>
      <c r="D851" s="334"/>
      <c r="E851" s="39" t="s">
        <v>164</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40445</v>
      </c>
      <c r="X851" s="40">
        <f t="shared" si="102"/>
        <v>183027</v>
      </c>
    </row>
    <row r="852" spans="2:24" ht="63">
      <c r="B852" s="336"/>
      <c r="C852" s="336"/>
      <c r="D852" s="334"/>
      <c r="E852" s="11" t="s">
        <v>165</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336"/>
      <c r="C853" s="336"/>
      <c r="D853" s="334"/>
      <c r="E853" s="139" t="s">
        <v>789</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336"/>
      <c r="C854" s="336"/>
      <c r="D854" s="334"/>
      <c r="E854" s="139" t="s">
        <v>876</v>
      </c>
      <c r="F854" s="21"/>
      <c r="G854" s="140"/>
      <c r="H854" s="217"/>
      <c r="I854" s="250">
        <v>3132</v>
      </c>
      <c r="J854" s="141">
        <v>194072</v>
      </c>
      <c r="K854" s="200"/>
      <c r="L854" s="200"/>
      <c r="M854" s="200"/>
      <c r="N854" s="200"/>
      <c r="O854" s="200"/>
      <c r="P854" s="200">
        <v>97036</v>
      </c>
      <c r="Q854" s="200"/>
      <c r="R854" s="200">
        <v>97036</v>
      </c>
      <c r="S854" s="200"/>
      <c r="T854" s="200"/>
      <c r="U854" s="200"/>
      <c r="V854" s="200"/>
      <c r="W854" s="49">
        <v>11045</v>
      </c>
      <c r="X854" s="40">
        <f t="shared" si="102"/>
        <v>183027</v>
      </c>
    </row>
    <row r="855" spans="2:24" ht="63">
      <c r="B855" s="336"/>
      <c r="C855" s="336"/>
      <c r="D855" s="334"/>
      <c r="E855" s="39" t="s">
        <v>166</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336"/>
      <c r="C856" s="336"/>
      <c r="D856" s="334"/>
      <c r="E856" s="41" t="s">
        <v>824</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336"/>
      <c r="C857" s="336"/>
      <c r="D857" s="334"/>
      <c r="E857" s="139" t="s">
        <v>101</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336"/>
      <c r="C858" s="336"/>
      <c r="D858" s="334"/>
      <c r="E858" s="42" t="s">
        <v>825</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336"/>
      <c r="C859" s="336"/>
      <c r="D859" s="334"/>
      <c r="E859" s="31" t="s">
        <v>52</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336"/>
      <c r="C860" s="336"/>
      <c r="D860" s="334"/>
      <c r="E860" s="31" t="s">
        <v>53</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336"/>
      <c r="C861" s="336"/>
      <c r="D861" s="334"/>
      <c r="E861" s="31" t="s">
        <v>707</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338" t="s">
        <v>683</v>
      </c>
      <c r="E862" s="339"/>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35" t="s">
        <v>794</v>
      </c>
      <c r="C863" s="335" t="s">
        <v>792</v>
      </c>
      <c r="D863" s="334" t="s">
        <v>168</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35"/>
      <c r="C864" s="335"/>
      <c r="D864" s="334"/>
      <c r="E864" s="51" t="s">
        <v>684</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35"/>
      <c r="C865" s="335"/>
      <c r="D865" s="334"/>
      <c r="E865" s="51" t="s">
        <v>106</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35"/>
      <c r="C866" s="335"/>
      <c r="D866" s="334"/>
      <c r="E866" s="51" t="s">
        <v>893</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338" t="s">
        <v>894</v>
      </c>
      <c r="E867" s="339"/>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287" t="s">
        <v>388</v>
      </c>
      <c r="C868" s="287" t="s">
        <v>925</v>
      </c>
      <c r="D868" s="298" t="s">
        <v>895</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288"/>
      <c r="C869" s="288"/>
      <c r="D869" s="299"/>
      <c r="E869" s="51" t="s">
        <v>382</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288"/>
      <c r="C870" s="288"/>
      <c r="D870" s="299"/>
      <c r="E870" s="51" t="s">
        <v>938</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292"/>
      <c r="C871" s="292"/>
      <c r="D871" s="300"/>
      <c r="E871" s="51" t="s">
        <v>263</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287" t="s">
        <v>885</v>
      </c>
      <c r="C872" s="287" t="s">
        <v>925</v>
      </c>
      <c r="D872" s="298" t="s">
        <v>723</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292"/>
      <c r="C873" s="292"/>
      <c r="D873" s="300"/>
      <c r="E873" s="42" t="s">
        <v>54</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49" t="s">
        <v>199</v>
      </c>
      <c r="C874" s="349" t="s">
        <v>925</v>
      </c>
      <c r="D874" s="347" t="s">
        <v>200</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288"/>
      <c r="C875" s="288"/>
      <c r="D875" s="299"/>
      <c r="E875" s="51" t="s">
        <v>201</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50"/>
      <c r="C876" s="350"/>
      <c r="D876" s="348"/>
      <c r="E876" s="51" t="s">
        <v>202</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208</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84082045.8</v>
      </c>
      <c r="X877" s="60">
        <f t="shared" si="118"/>
        <v>150242930.98999995</v>
      </c>
    </row>
    <row r="878" spans="2:24" ht="126">
      <c r="B878" s="174">
        <v>180411</v>
      </c>
      <c r="C878" s="174"/>
      <c r="D878" s="174" t="s">
        <v>97</v>
      </c>
      <c r="E878" s="174" t="s">
        <v>2</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44" t="s">
        <v>712</v>
      </c>
      <c r="C879" s="345"/>
      <c r="D879" s="346"/>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84082045.8</v>
      </c>
      <c r="X879" s="60">
        <f t="shared" si="118"/>
        <v>164211983.78999996</v>
      </c>
    </row>
  </sheetData>
  <sheetProtection/>
  <mergeCells count="195">
    <mergeCell ref="B8:I8"/>
    <mergeCell ref="D672:D674"/>
    <mergeCell ref="D503:D507"/>
    <mergeCell ref="C503:C507"/>
    <mergeCell ref="B503:B507"/>
    <mergeCell ref="D530:E530"/>
    <mergeCell ref="B667:B671"/>
    <mergeCell ref="C667:C671"/>
    <mergeCell ref="D667:D671"/>
    <mergeCell ref="B660:B663"/>
    <mergeCell ref="D675:E675"/>
    <mergeCell ref="C827:C846"/>
    <mergeCell ref="D827:D846"/>
    <mergeCell ref="C850:C861"/>
    <mergeCell ref="D850:D861"/>
    <mergeCell ref="D847:E847"/>
    <mergeCell ref="D770:D821"/>
    <mergeCell ref="D703:D707"/>
    <mergeCell ref="D708:D711"/>
    <mergeCell ref="D867:E867"/>
    <mergeCell ref="B863:B866"/>
    <mergeCell ref="C863:C866"/>
    <mergeCell ref="D863:D866"/>
    <mergeCell ref="B827:B846"/>
    <mergeCell ref="C872:C873"/>
    <mergeCell ref="B672:B674"/>
    <mergeCell ref="C672:C674"/>
    <mergeCell ref="B850:B861"/>
    <mergeCell ref="B703:B707"/>
    <mergeCell ref="C770:C821"/>
    <mergeCell ref="C703:C707"/>
    <mergeCell ref="B708:B711"/>
    <mergeCell ref="C708:C711"/>
    <mergeCell ref="B14:I14"/>
    <mergeCell ref="C18:C28"/>
    <mergeCell ref="B34:B38"/>
    <mergeCell ref="C34:C38"/>
    <mergeCell ref="D29:D32"/>
    <mergeCell ref="C29:C32"/>
    <mergeCell ref="B29:B32"/>
    <mergeCell ref="D34:D38"/>
    <mergeCell ref="B879:D879"/>
    <mergeCell ref="B872:B873"/>
    <mergeCell ref="C868:C871"/>
    <mergeCell ref="D868:D871"/>
    <mergeCell ref="B868:B871"/>
    <mergeCell ref="D874:D876"/>
    <mergeCell ref="D872:D873"/>
    <mergeCell ref="B874:B876"/>
    <mergeCell ref="C874:C876"/>
    <mergeCell ref="E583:E584"/>
    <mergeCell ref="D280:D282"/>
    <mergeCell ref="C471:C502"/>
    <mergeCell ref="D676:D678"/>
    <mergeCell ref="C676:C678"/>
    <mergeCell ref="D350:D363"/>
    <mergeCell ref="C322:C323"/>
    <mergeCell ref="E498:E499"/>
    <mergeCell ref="D390:D444"/>
    <mergeCell ref="D512:E512"/>
    <mergeCell ref="D371:D388"/>
    <mergeCell ref="D267:D279"/>
    <mergeCell ref="D324:D340"/>
    <mergeCell ref="D39:E39"/>
    <mergeCell ref="D40:D151"/>
    <mergeCell ref="D152:D266"/>
    <mergeCell ref="D341:D343"/>
    <mergeCell ref="D283:D286"/>
    <mergeCell ref="B822:B826"/>
    <mergeCell ref="C822:C826"/>
    <mergeCell ref="D822:D826"/>
    <mergeCell ref="B712:B763"/>
    <mergeCell ref="C712:C763"/>
    <mergeCell ref="D712:D763"/>
    <mergeCell ref="B764:B769"/>
    <mergeCell ref="B699:B700"/>
    <mergeCell ref="C699:C700"/>
    <mergeCell ref="D699:D700"/>
    <mergeCell ref="B701:B702"/>
    <mergeCell ref="C701:C702"/>
    <mergeCell ref="D701:D702"/>
    <mergeCell ref="D862:E862"/>
    <mergeCell ref="B679:B684"/>
    <mergeCell ref="C679:C684"/>
    <mergeCell ref="D679:D684"/>
    <mergeCell ref="B685:B698"/>
    <mergeCell ref="C685:C698"/>
    <mergeCell ref="D685:D698"/>
    <mergeCell ref="C764:C769"/>
    <mergeCell ref="D764:D769"/>
    <mergeCell ref="B770:B821"/>
    <mergeCell ref="D660:D663"/>
    <mergeCell ref="B664:B666"/>
    <mergeCell ref="C664:C666"/>
    <mergeCell ref="D664:D666"/>
    <mergeCell ref="C660:C663"/>
    <mergeCell ref="B607:B657"/>
    <mergeCell ref="C607:C657"/>
    <mergeCell ref="D607:D657"/>
    <mergeCell ref="B658:B659"/>
    <mergeCell ref="C658:C659"/>
    <mergeCell ref="D658:D659"/>
    <mergeCell ref="B574:B576"/>
    <mergeCell ref="C574:C576"/>
    <mergeCell ref="D574:D576"/>
    <mergeCell ref="B577:B606"/>
    <mergeCell ref="C577:C606"/>
    <mergeCell ref="D577:D606"/>
    <mergeCell ref="B551:B553"/>
    <mergeCell ref="C551:C553"/>
    <mergeCell ref="D551:D553"/>
    <mergeCell ref="B554:B573"/>
    <mergeCell ref="C554:C573"/>
    <mergeCell ref="D554:D573"/>
    <mergeCell ref="B533:B550"/>
    <mergeCell ref="C533:C550"/>
    <mergeCell ref="D533:D550"/>
    <mergeCell ref="B531:B532"/>
    <mergeCell ref="C531:C532"/>
    <mergeCell ref="D531:D532"/>
    <mergeCell ref="B520:B521"/>
    <mergeCell ref="C520:C521"/>
    <mergeCell ref="D520:D521"/>
    <mergeCell ref="B522:B529"/>
    <mergeCell ref="C522:C529"/>
    <mergeCell ref="D522:D529"/>
    <mergeCell ref="D389:E389"/>
    <mergeCell ref="B513:B519"/>
    <mergeCell ref="C513:C519"/>
    <mergeCell ref="D513:D519"/>
    <mergeCell ref="B508:B511"/>
    <mergeCell ref="C508:C511"/>
    <mergeCell ref="D508:D511"/>
    <mergeCell ref="B445:B470"/>
    <mergeCell ref="C445:C470"/>
    <mergeCell ref="D445:D470"/>
    <mergeCell ref="B471:B502"/>
    <mergeCell ref="D471:D502"/>
    <mergeCell ref="B152:B266"/>
    <mergeCell ref="C152:C266"/>
    <mergeCell ref="B267:B279"/>
    <mergeCell ref="B341:B343"/>
    <mergeCell ref="C341:C343"/>
    <mergeCell ref="D322:D323"/>
    <mergeCell ref="C280:C282"/>
    <mergeCell ref="B280:B282"/>
    <mergeCell ref="C40:C151"/>
    <mergeCell ref="D17:E17"/>
    <mergeCell ref="B18:B28"/>
    <mergeCell ref="D18:D28"/>
    <mergeCell ref="D33:E33"/>
    <mergeCell ref="B11:I11"/>
    <mergeCell ref="B7:I7"/>
    <mergeCell ref="I583:I584"/>
    <mergeCell ref="D287:D294"/>
    <mergeCell ref="C300:C321"/>
    <mergeCell ref="D364:D370"/>
    <mergeCell ref="C364:C370"/>
    <mergeCell ref="D344:D349"/>
    <mergeCell ref="C295:C299"/>
    <mergeCell ref="D295:D299"/>
    <mergeCell ref="B676:B678"/>
    <mergeCell ref="B40:B151"/>
    <mergeCell ref="B2:I2"/>
    <mergeCell ref="B13:I13"/>
    <mergeCell ref="B12:I12"/>
    <mergeCell ref="B3:I3"/>
    <mergeCell ref="B4:I4"/>
    <mergeCell ref="B5:I5"/>
    <mergeCell ref="B6:I6"/>
    <mergeCell ref="B10:I10"/>
    <mergeCell ref="C283:C286"/>
    <mergeCell ref="B364:B370"/>
    <mergeCell ref="B9:I9"/>
    <mergeCell ref="B848:B849"/>
    <mergeCell ref="C848:C849"/>
    <mergeCell ref="D848:D849"/>
    <mergeCell ref="B300:B321"/>
    <mergeCell ref="D300:D321"/>
    <mergeCell ref="B344:B349"/>
    <mergeCell ref="C344:C349"/>
    <mergeCell ref="C267:C279"/>
    <mergeCell ref="B283:B286"/>
    <mergeCell ref="C324:C340"/>
    <mergeCell ref="C350:C363"/>
    <mergeCell ref="B350:B363"/>
    <mergeCell ref="B295:B299"/>
    <mergeCell ref="B322:B323"/>
    <mergeCell ref="B324:B340"/>
    <mergeCell ref="B287:B294"/>
    <mergeCell ref="C287:C294"/>
    <mergeCell ref="B371:B388"/>
    <mergeCell ref="C371:C388"/>
    <mergeCell ref="B390:B444"/>
    <mergeCell ref="C390:C44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2015-10-20T13:23:44Z</dcterms:modified>
  <cp:category/>
  <cp:version/>
  <cp:contentType/>
  <cp:contentStatus/>
</cp:coreProperties>
</file>